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95" windowWidth="24240" windowHeight="12225" activeTab="0"/>
  </bookViews>
  <sheets>
    <sheet name="Indice" sheetId="1" r:id="rId1"/>
    <sheet name="Evolución Denuncias" sheetId="2" r:id="rId2"/>
    <sheet name="Evolución Renuncias" sheetId="3" r:id="rId3"/>
    <sheet name="Evolución Víctimas" sheetId="4" r:id="rId4"/>
    <sheet name="Total Órdenes y Medidas" sheetId="5" r:id="rId5"/>
    <sheet name="Personas Enjuiciadas" sheetId="6" r:id="rId6"/>
    <sheet name="Penal" sheetId="7" r:id="rId7"/>
    <sheet name="Menores" sheetId="8" r:id="rId8"/>
    <sheet name="Guardia" sheetId="9" r:id="rId9"/>
    <sheet name="Aud.Prov." sheetId="10" r:id="rId10"/>
  </sheets>
  <definedNames/>
  <calcPr fullCalcOnLoad="1"/>
</workbook>
</file>

<file path=xl/sharedStrings.xml><?xml version="1.0" encoding="utf-8"?>
<sst xmlns="http://schemas.openxmlformats.org/spreadsheetml/2006/main" count="489" uniqueCount="125">
  <si>
    <t>Condenado Español</t>
  </si>
  <si>
    <t>Condenado Extranjero</t>
  </si>
  <si>
    <t>Absuelto Extranjero</t>
  </si>
  <si>
    <t>Mujeres víctimas de violencia de género</t>
  </si>
  <si>
    <t>Casos en los que la victima  se acoge a la dispensa a la obligación de declarar como testigo</t>
  </si>
  <si>
    <t>España</t>
  </si>
  <si>
    <t>La Rioja</t>
  </si>
  <si>
    <t>País Vasco</t>
  </si>
  <si>
    <t>Navarra</t>
  </si>
  <si>
    <t>Murcia</t>
  </si>
  <si>
    <t>Madrid</t>
  </si>
  <si>
    <t>Galicia</t>
  </si>
  <si>
    <t>Extremadura</t>
  </si>
  <si>
    <t>Cataluña</t>
  </si>
  <si>
    <t>Castilla-La Mancha</t>
  </si>
  <si>
    <t>Castilla y León</t>
  </si>
  <si>
    <t>Cantabria</t>
  </si>
  <si>
    <t>Canarias</t>
  </si>
  <si>
    <t>Asturias</t>
  </si>
  <si>
    <t>Aragón</t>
  </si>
  <si>
    <t>Andalucía</t>
  </si>
  <si>
    <t>por intervención directa policial</t>
  </si>
  <si>
    <t>con denuncia familiar</t>
  </si>
  <si>
    <t>con denuncia victima</t>
  </si>
  <si>
    <t>Servicios asistencia-Terceros  en general</t>
  </si>
  <si>
    <t>Parte de lesiones recibido directamente en el juzgado</t>
  </si>
  <si>
    <t xml:space="preserve">Atestados policiales </t>
  </si>
  <si>
    <t>Presentada directamente por familiares</t>
  </si>
  <si>
    <r>
      <rPr>
        <b/>
        <sz val="9"/>
        <color indexed="18"/>
        <rFont val="Verdana"/>
        <family val="2"/>
      </rPr>
      <t>Presentada directamente por victima</t>
    </r>
    <r>
      <rPr>
        <b/>
        <sz val="9"/>
        <color indexed="10"/>
        <rFont val="Verdana"/>
        <family val="2"/>
      </rPr>
      <t xml:space="preserve"> </t>
    </r>
    <r>
      <rPr>
        <b/>
        <sz val="9"/>
        <color indexed="18"/>
        <rFont val="Verdana"/>
        <family val="2"/>
      </rPr>
      <t>en el juzgado</t>
    </r>
  </si>
  <si>
    <t>Denuncias 
recibidas</t>
  </si>
  <si>
    <t>Renuncias por españolas</t>
  </si>
  <si>
    <t>Renuncias por extranjeras</t>
  </si>
  <si>
    <t>Total</t>
  </si>
  <si>
    <t>Por españolas</t>
  </si>
  <si>
    <t>Por extranjeras</t>
  </si>
  <si>
    <t>Víctimas
Españolas</t>
  </si>
  <si>
    <t>Víctimas 
Extranjeras</t>
  </si>
  <si>
    <t>Incoadas</t>
  </si>
  <si>
    <t>Inadmitidas</t>
  </si>
  <si>
    <t>Adoptadas</t>
  </si>
  <si>
    <t>Denegadas</t>
  </si>
  <si>
    <t>Total Órdenes de protección y medidas de protección y seguridad de las víctimas (Art. 544 bis y ter)</t>
  </si>
  <si>
    <t>Ratio 
Órdenes/Denuncias</t>
  </si>
  <si>
    <t>Ratio 
Órdenes/Víctimas</t>
  </si>
  <si>
    <t>TOTAL</t>
  </si>
  <si>
    <t>Numero</t>
  </si>
  <si>
    <t>Illes Balears</t>
  </si>
  <si>
    <t>Comunitat Valenciana</t>
  </si>
  <si>
    <t>Condenado
 Español</t>
  </si>
  <si>
    <t>Condenado  
Extranjero</t>
  </si>
  <si>
    <t>Absuelto
Español</t>
  </si>
  <si>
    <t>Absuelto 
Español</t>
  </si>
  <si>
    <t>Absuelto 
Extranjero</t>
  </si>
  <si>
    <t>Personas Enjuiciadas en los juzgados de Violencia de Género</t>
  </si>
  <si>
    <t>Resumen General</t>
  </si>
  <si>
    <t>Número de mujeres que aparecen como víctimas en las denuncias presentadas en los Juzgados de Violencia de Género</t>
  </si>
  <si>
    <t>RENUNCIAS (La victima se acoge a la dispensa a la  obligacion de declarar como testigo, Art. 416 L.E.CRIM)</t>
  </si>
  <si>
    <t>DENUNCIAS PRESENTADAS EN LOS JUZGADOS DE VIOLENCIA DE GÉNERO</t>
  </si>
  <si>
    <t>Hasta 2014 se computaban únicamente las órdenes de protección solicitadas al amparo del artículo 544 ter LECrim; a partir del primer trimestre de 2015 se computan tanto éstas como las medidas de protección previstas en el artículo 544 bis LECrim.</t>
  </si>
  <si>
    <t>Condenado
Español</t>
  </si>
  <si>
    <t>Condenado
Extranjero</t>
  </si>
  <si>
    <t>Absuelto
Extranjero</t>
  </si>
  <si>
    <t>Personas Enjuiciadas en las Audiencias Provinciales en materia de Violencia de Género</t>
  </si>
  <si>
    <t>Sumarios</t>
  </si>
  <si>
    <t>Procd.
Abreviados</t>
  </si>
  <si>
    <t>Procd.
Jurado</t>
  </si>
  <si>
    <t>VARONES</t>
  </si>
  <si>
    <t>MUJERES</t>
  </si>
  <si>
    <t xml:space="preserve">  Sentencia condenatoria</t>
  </si>
  <si>
    <t xml:space="preserve">  Sentencia absolutoria</t>
  </si>
  <si>
    <t>Previa 
Conformidad</t>
  </si>
  <si>
    <t>Restantes 
Condenatorias</t>
  </si>
  <si>
    <t>Absolutorias</t>
  </si>
  <si>
    <t>Total 
Condenatorias</t>
  </si>
  <si>
    <t>Sentencias en materia de Violencia de Género en los Juzgados de lo Penal</t>
  </si>
  <si>
    <t>Personas Enjuiciadas en los Juzgados de lo Penal en materia de Violencia de Género</t>
  </si>
  <si>
    <t>Españoles</t>
  </si>
  <si>
    <t>Extranjeros</t>
  </si>
  <si>
    <t>Total Menores Enjuiciados</t>
  </si>
  <si>
    <t>Total Menores 
Enjuiciados</t>
  </si>
  <si>
    <t>Sentencias Con imposicion Medidas</t>
  </si>
  <si>
    <t>Sentencias Sin imposicion Medidas</t>
  </si>
  <si>
    <t>TOTAL Sentencias</t>
  </si>
  <si>
    <t>Sentencias previa conformidad</t>
  </si>
  <si>
    <t>Con Inmposición de Medidas</t>
  </si>
  <si>
    <t>Sin Imposicion de  Medidas</t>
  </si>
  <si>
    <t>Menores Enjuiciados por Delito en materia de Violencia de Género</t>
  </si>
  <si>
    <t>Sentencias por Delito de Menores en Materia de Violencia de Género</t>
  </si>
  <si>
    <t>Sin medidas</t>
  </si>
  <si>
    <t>Con medidas</t>
  </si>
  <si>
    <t>De O.P.</t>
  </si>
  <si>
    <t>De Resto</t>
  </si>
  <si>
    <t>Asuntos
 ingresados</t>
  </si>
  <si>
    <t>Pendientes 
final trimestre</t>
  </si>
  <si>
    <t>Remitidas
 al J.V.S.M</t>
  </si>
  <si>
    <t>Asuntos Ingresados en los Juzgados de Instrucción sin competencia en Violencia de Género y en Funciones de Guardia</t>
  </si>
  <si>
    <t>Órdenes de Protección en los Juzgados de Instrucción en Funciones de Guardia</t>
  </si>
  <si>
    <t>Acordadas</t>
  </si>
  <si>
    <t>Datos y Evoluciones en Violencia de Género</t>
  </si>
  <si>
    <t>Denuncias</t>
  </si>
  <si>
    <t>Renuncias</t>
  </si>
  <si>
    <t>Víctimas</t>
  </si>
  <si>
    <t>Órdenes y Medidas</t>
  </si>
  <si>
    <t>Personas Enjuiciadas</t>
  </si>
  <si>
    <t>Audiencia Provincial</t>
  </si>
  <si>
    <t>Juzgado de lo Penal</t>
  </si>
  <si>
    <t>Juzgado de Menores</t>
  </si>
  <si>
    <t>Juzgado de Instrucción en funciones de Guardia</t>
  </si>
  <si>
    <t>Resumen por Comunidades</t>
  </si>
  <si>
    <t>Total 
Órdenes Protección</t>
  </si>
  <si>
    <t>Número</t>
  </si>
  <si>
    <t>Ratio Casos en los que la victima  se acoge a la dispensa a la obligación de declarar como testigo sobre denuncias</t>
  </si>
  <si>
    <t>Sentencias en materia de Violencia de Género en las Audiencias Provinciales en Primera Instancia</t>
  </si>
  <si>
    <t>Volver a Inicio</t>
  </si>
  <si>
    <t>1º Trimestre 2018</t>
  </si>
  <si>
    <t>1º Trimestre 2017</t>
  </si>
  <si>
    <t>Evolución
1º Trimestre 2018/1º Trimestre 2017</t>
  </si>
  <si>
    <t>Primer Trimestre 2018</t>
  </si>
  <si>
    <t>Evolución 
1º Trimestre 2018/1º Trimestre 2017</t>
  </si>
  <si>
    <t>Evolución de las Denuncias Recibidas  
Primer trimestre 2018/Primer trimestre 2017</t>
  </si>
  <si>
    <t>1º Trimestre
 2017</t>
  </si>
  <si>
    <t>1º Trimestre 
2018</t>
  </si>
  <si>
    <t>Evolución 
Ratio Órdenes/Denuncias
1º Trimestre 2018/1º Trimestre 2017</t>
  </si>
  <si>
    <t>Evolución 
Ratio Órdenes/Mujeres Víctimas
1º Trimestre 2018/1º Trimestre 2017</t>
  </si>
  <si>
    <t>Evolución 
1º Trimestre 2018/1ºTrimestre 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</si>
</sst>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69">
    <font>
      <sz val="11"/>
      <color theme="1"/>
      <name val="Calibri"/>
      <family val="2"/>
    </font>
    <font>
      <sz val="10"/>
      <color indexed="8"/>
      <name val="Verdana"/>
      <family val="2"/>
    </font>
    <font>
      <sz val="10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9"/>
      <color indexed="10"/>
      <name val="Verdana"/>
      <family val="2"/>
    </font>
    <font>
      <b/>
      <sz val="11"/>
      <name val="Verdana"/>
      <family val="2"/>
    </font>
    <font>
      <b/>
      <sz val="11"/>
      <color indexed="18"/>
      <name val="Verdana"/>
      <family val="2"/>
    </font>
    <font>
      <sz val="11"/>
      <name val="Verdana"/>
      <family val="2"/>
    </font>
    <font>
      <b/>
      <sz val="10"/>
      <color indexed="18"/>
      <name val="Verdana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sz val="10"/>
      <color indexed="17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52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12"/>
      <color indexed="18"/>
      <name val="Verdana"/>
      <family val="2"/>
    </font>
    <font>
      <b/>
      <sz val="11"/>
      <color indexed="12"/>
      <name val="Verdana"/>
      <family val="2"/>
    </font>
    <font>
      <b/>
      <sz val="10"/>
      <color indexed="12"/>
      <name val="Verdana"/>
      <family val="2"/>
    </font>
    <font>
      <sz val="12"/>
      <color indexed="10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00610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A7D00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0"/>
      <color theme="1"/>
      <name val="Verdana"/>
      <family val="2"/>
    </font>
    <font>
      <sz val="11"/>
      <color theme="1"/>
      <name val="Verdana"/>
      <family val="2"/>
    </font>
    <font>
      <sz val="9"/>
      <color theme="1"/>
      <name val="Verdana"/>
      <family val="2"/>
    </font>
    <font>
      <b/>
      <sz val="11"/>
      <color rgb="FF000080"/>
      <name val="Verdana"/>
      <family val="2"/>
    </font>
    <font>
      <b/>
      <sz val="9"/>
      <color theme="1"/>
      <name val="Verdana"/>
      <family val="2"/>
    </font>
    <font>
      <b/>
      <sz val="9"/>
      <color rgb="FF000080"/>
      <name val="Verdana"/>
      <family val="2"/>
    </font>
    <font>
      <b/>
      <sz val="10"/>
      <color rgb="FF000080"/>
      <name val="Verdana"/>
      <family val="2"/>
    </font>
    <font>
      <b/>
      <sz val="12"/>
      <color rgb="FF000080"/>
      <name val="Verdana"/>
      <family val="2"/>
    </font>
    <font>
      <b/>
      <sz val="11"/>
      <color theme="10"/>
      <name val="Verdana"/>
      <family val="2"/>
    </font>
    <font>
      <b/>
      <sz val="10"/>
      <color theme="10"/>
      <name val="Verdana"/>
      <family val="2"/>
    </font>
    <font>
      <b/>
      <sz val="9"/>
      <color rgb="FFFF0000"/>
      <name val="Verdana"/>
      <family val="2"/>
    </font>
    <font>
      <sz val="9"/>
      <color rgb="FF000080"/>
      <name val="Verdana"/>
      <family val="2"/>
    </font>
    <font>
      <sz val="12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156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horizontal="right"/>
      <protection/>
    </xf>
    <xf numFmtId="3" fontId="4" fillId="0" borderId="10" xfId="53" applyNumberFormat="1" applyFont="1" applyBorder="1">
      <alignment/>
      <protection/>
    </xf>
    <xf numFmtId="0" fontId="4" fillId="0" borderId="11" xfId="53" applyFont="1" applyBorder="1">
      <alignment/>
      <protection/>
    </xf>
    <xf numFmtId="3" fontId="3" fillId="0" borderId="10" xfId="53" applyNumberFormat="1" applyFont="1" applyBorder="1">
      <alignment/>
      <protection/>
    </xf>
    <xf numFmtId="0" fontId="4" fillId="0" borderId="10" xfId="53" applyFont="1" applyBorder="1">
      <alignment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3" fillId="0" borderId="0" xfId="53" applyFont="1">
      <alignment/>
      <protection/>
    </xf>
    <xf numFmtId="0" fontId="8" fillId="0" borderId="0" xfId="53" applyFont="1">
      <alignment/>
      <protection/>
    </xf>
    <xf numFmtId="0" fontId="9" fillId="0" borderId="0" xfId="53" applyFont="1" applyBorder="1" applyAlignment="1">
      <alignment horizontal="center" wrapText="1"/>
      <protection/>
    </xf>
    <xf numFmtId="0" fontId="10" fillId="0" borderId="0" xfId="53" applyFont="1">
      <alignment/>
      <protection/>
    </xf>
    <xf numFmtId="3" fontId="3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3" fontId="58" fillId="0" borderId="10" xfId="0" applyNumberFormat="1" applyFont="1" applyBorder="1" applyAlignment="1">
      <alignment horizontal="right" vertical="center"/>
    </xf>
    <xf numFmtId="3" fontId="60" fillId="0" borderId="10" xfId="0" applyNumberFormat="1" applyFont="1" applyBorder="1" applyAlignment="1">
      <alignment horizontal="right" vertical="center"/>
    </xf>
    <xf numFmtId="0" fontId="61" fillId="34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56" fillId="0" borderId="10" xfId="0" applyFont="1" applyBorder="1" applyAlignment="1">
      <alignment/>
    </xf>
    <xf numFmtId="3" fontId="38" fillId="0" borderId="10" xfId="0" applyNumberFormat="1" applyFont="1" applyBorder="1" applyAlignment="1">
      <alignment horizontal="right" vertical="center"/>
    </xf>
    <xf numFmtId="3" fontId="56" fillId="0" borderId="10" xfId="0" applyNumberFormat="1" applyFont="1" applyBorder="1" applyAlignment="1">
      <alignment horizontal="right" vertical="center"/>
    </xf>
    <xf numFmtId="0" fontId="62" fillId="34" borderId="10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 wrapText="1"/>
    </xf>
    <xf numFmtId="0" fontId="63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62" fillId="34" borderId="12" xfId="0" applyFont="1" applyFill="1" applyBorder="1" applyAlignment="1">
      <alignment horizontal="center" vertical="center"/>
    </xf>
    <xf numFmtId="0" fontId="62" fillId="34" borderId="12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/>
    </xf>
    <xf numFmtId="10" fontId="56" fillId="0" borderId="0" xfId="0" applyNumberFormat="1" applyFont="1" applyBorder="1" applyAlignment="1">
      <alignment horizontal="right" vertical="center"/>
    </xf>
    <xf numFmtId="0" fontId="38" fillId="0" borderId="10" xfId="0" applyFont="1" applyBorder="1" applyAlignment="1">
      <alignment horizontal="left" wrapText="1"/>
    </xf>
    <xf numFmtId="0" fontId="38" fillId="0" borderId="10" xfId="0" applyFont="1" applyBorder="1" applyAlignment="1">
      <alignment horizontal="left"/>
    </xf>
    <xf numFmtId="0" fontId="11" fillId="34" borderId="10" xfId="53" applyFont="1" applyFill="1" applyBorder="1" applyAlignment="1">
      <alignment horizontal="center" vertical="center" wrapText="1"/>
      <protection/>
    </xf>
    <xf numFmtId="0" fontId="38" fillId="34" borderId="10" xfId="0" applyFont="1" applyFill="1" applyBorder="1" applyAlignment="1">
      <alignment/>
    </xf>
    <xf numFmtId="0" fontId="56" fillId="0" borderId="10" xfId="0" applyFont="1" applyBorder="1" applyAlignment="1">
      <alignment horizontal="left"/>
    </xf>
    <xf numFmtId="0" fontId="38" fillId="0" borderId="10" xfId="0" applyFont="1" applyBorder="1" applyAlignment="1">
      <alignment/>
    </xf>
    <xf numFmtId="0" fontId="62" fillId="34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/>
    </xf>
    <xf numFmtId="0" fontId="62" fillId="34" borderId="10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vertical="center"/>
    </xf>
    <xf numFmtId="3" fontId="38" fillId="0" borderId="10" xfId="0" applyNumberFormat="1" applyFont="1" applyBorder="1" applyAlignment="1">
      <alignment/>
    </xf>
    <xf numFmtId="3" fontId="56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vertical="center"/>
    </xf>
    <xf numFmtId="10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/>
    </xf>
    <xf numFmtId="10" fontId="0" fillId="0" borderId="0" xfId="0" applyNumberFormat="1" applyBorder="1" applyAlignment="1">
      <alignment horizontal="center"/>
    </xf>
    <xf numFmtId="0" fontId="61" fillId="34" borderId="10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3" fillId="0" borderId="10" xfId="53" applyNumberFormat="1" applyFont="1" applyBorder="1" applyAlignment="1">
      <alignment horizontal="right"/>
      <protection/>
    </xf>
    <xf numFmtId="164" fontId="4" fillId="0" borderId="10" xfId="53" applyNumberFormat="1" applyFont="1" applyBorder="1" applyAlignment="1">
      <alignment horizontal="right"/>
      <protection/>
    </xf>
    <xf numFmtId="164" fontId="58" fillId="0" borderId="10" xfId="0" applyNumberFormat="1" applyFont="1" applyBorder="1" applyAlignment="1">
      <alignment horizontal="right" vertical="center"/>
    </xf>
    <xf numFmtId="164" fontId="60" fillId="0" borderId="10" xfId="0" applyNumberFormat="1" applyFont="1" applyBorder="1" applyAlignment="1">
      <alignment horizontal="right" vertical="center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3" fontId="60" fillId="0" borderId="10" xfId="0" applyNumberFormat="1" applyFont="1" applyBorder="1" applyAlignment="1">
      <alignment horizontal="right" vertical="center" wrapText="1"/>
    </xf>
    <xf numFmtId="0" fontId="58" fillId="0" borderId="0" xfId="0" applyFont="1" applyAlignment="1">
      <alignment wrapText="1"/>
    </xf>
    <xf numFmtId="164" fontId="38" fillId="0" borderId="10" xfId="0" applyNumberFormat="1" applyFont="1" applyBorder="1" applyAlignment="1">
      <alignment horizontal="right" vertical="center"/>
    </xf>
    <xf numFmtId="164" fontId="56" fillId="0" borderId="10" xfId="0" applyNumberFormat="1" applyFont="1" applyBorder="1" applyAlignment="1">
      <alignment horizontal="right" vertical="center"/>
    </xf>
    <xf numFmtId="0" fontId="63" fillId="0" borderId="0" xfId="0" applyFont="1" applyFill="1" applyAlignment="1">
      <alignment horizontal="center"/>
    </xf>
    <xf numFmtId="164" fontId="38" fillId="0" borderId="10" xfId="0" applyNumberFormat="1" applyFont="1" applyBorder="1" applyAlignment="1">
      <alignment/>
    </xf>
    <xf numFmtId="164" fontId="56" fillId="0" borderId="10" xfId="0" applyNumberFormat="1" applyFont="1" applyBorder="1" applyAlignment="1">
      <alignment/>
    </xf>
    <xf numFmtId="164" fontId="38" fillId="0" borderId="10" xfId="0" applyNumberFormat="1" applyFont="1" applyBorder="1" applyAlignment="1">
      <alignment horizontal="right"/>
    </xf>
    <xf numFmtId="164" fontId="56" fillId="0" borderId="10" xfId="0" applyNumberFormat="1" applyFont="1" applyBorder="1" applyAlignment="1">
      <alignment horizontal="right"/>
    </xf>
    <xf numFmtId="0" fontId="63" fillId="0" borderId="0" xfId="0" applyFont="1" applyFill="1" applyAlignment="1">
      <alignment/>
    </xf>
    <xf numFmtId="0" fontId="64" fillId="0" borderId="0" xfId="45" applyFont="1" applyAlignment="1">
      <alignment/>
    </xf>
    <xf numFmtId="0" fontId="61" fillId="34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65" fillId="0" borderId="11" xfId="45" applyFont="1" applyBorder="1" applyAlignment="1">
      <alignment horizontal="center" vertical="center"/>
    </xf>
    <xf numFmtId="0" fontId="65" fillId="0" borderId="13" xfId="45" applyFont="1" applyBorder="1" applyAlignment="1">
      <alignment horizontal="center" vertical="center"/>
    </xf>
    <xf numFmtId="0" fontId="5" fillId="33" borderId="11" xfId="53" applyFont="1" applyFill="1" applyBorder="1" applyAlignment="1">
      <alignment horizontal="center" vertical="center" wrapText="1"/>
      <protection/>
    </xf>
    <xf numFmtId="0" fontId="6" fillId="33" borderId="14" xfId="53" applyFont="1" applyFill="1" applyBorder="1" applyAlignment="1">
      <alignment horizontal="center" vertical="center" wrapText="1"/>
      <protection/>
    </xf>
    <xf numFmtId="0" fontId="6" fillId="33" borderId="13" xfId="53" applyFont="1" applyFill="1" applyBorder="1" applyAlignment="1">
      <alignment horizontal="center" vertical="center" wrapText="1"/>
      <protection/>
    </xf>
    <xf numFmtId="0" fontId="61" fillId="33" borderId="12" xfId="53" applyFont="1" applyFill="1" applyBorder="1" applyAlignment="1">
      <alignment horizontal="center" vertical="center" wrapText="1"/>
      <protection/>
    </xf>
    <xf numFmtId="0" fontId="61" fillId="33" borderId="15" xfId="53" applyFont="1" applyFill="1" applyBorder="1" applyAlignment="1">
      <alignment horizontal="center" vertical="center" wrapText="1"/>
      <protection/>
    </xf>
    <xf numFmtId="0" fontId="5" fillId="33" borderId="14" xfId="53" applyFont="1" applyFill="1" applyBorder="1" applyAlignment="1">
      <alignment horizontal="center" vertical="center" wrapText="1"/>
      <protection/>
    </xf>
    <xf numFmtId="0" fontId="5" fillId="33" borderId="13" xfId="53" applyFont="1" applyFill="1" applyBorder="1" applyAlignment="1">
      <alignment horizontal="center" vertical="center" wrapText="1"/>
      <protection/>
    </xf>
    <xf numFmtId="0" fontId="5" fillId="33" borderId="12" xfId="53" applyFont="1" applyFill="1" applyBorder="1" applyAlignment="1">
      <alignment horizontal="center" vertical="center" wrapText="1"/>
      <protection/>
    </xf>
    <xf numFmtId="0" fontId="5" fillId="33" borderId="15" xfId="53" applyFont="1" applyFill="1" applyBorder="1" applyAlignment="1">
      <alignment horizontal="center" vertical="center" wrapText="1"/>
      <protection/>
    </xf>
    <xf numFmtId="0" fontId="9" fillId="0" borderId="0" xfId="53" applyFont="1" applyAlignment="1">
      <alignment horizontal="center"/>
      <protection/>
    </xf>
    <xf numFmtId="0" fontId="66" fillId="33" borderId="12" xfId="53" applyFont="1" applyFill="1" applyBorder="1" applyAlignment="1">
      <alignment horizontal="center" vertical="center" wrapText="1"/>
      <protection/>
    </xf>
    <xf numFmtId="0" fontId="66" fillId="33" borderId="15" xfId="53" applyFont="1" applyFill="1" applyBorder="1" applyAlignment="1">
      <alignment horizontal="center" vertical="center" wrapText="1"/>
      <protection/>
    </xf>
    <xf numFmtId="0" fontId="9" fillId="33" borderId="0" xfId="53" applyFont="1" applyFill="1" applyAlignment="1">
      <alignment horizontal="center" vertical="center"/>
      <protection/>
    </xf>
    <xf numFmtId="0" fontId="63" fillId="34" borderId="0" xfId="0" applyFont="1" applyFill="1" applyAlignment="1">
      <alignment horizontal="center"/>
    </xf>
    <xf numFmtId="0" fontId="9" fillId="0" borderId="0" xfId="53" applyFont="1" applyBorder="1" applyAlignment="1">
      <alignment horizontal="center" vertical="center" wrapText="1"/>
      <protection/>
    </xf>
    <xf numFmtId="0" fontId="5" fillId="34" borderId="11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1" fillId="34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1" fillId="34" borderId="11" xfId="0" applyFont="1" applyFill="1" applyBorder="1" applyAlignment="1">
      <alignment horizontal="center" vertical="center" wrapText="1"/>
    </xf>
    <xf numFmtId="0" fontId="67" fillId="34" borderId="14" xfId="0" applyFont="1" applyFill="1" applyBorder="1" applyAlignment="1">
      <alignment horizontal="center" vertical="center" wrapText="1"/>
    </xf>
    <xf numFmtId="0" fontId="67" fillId="34" borderId="13" xfId="0" applyFont="1" applyFill="1" applyBorder="1" applyAlignment="1">
      <alignment horizontal="center" vertical="center" wrapText="1"/>
    </xf>
    <xf numFmtId="0" fontId="9" fillId="0" borderId="12" xfId="53" applyFont="1" applyBorder="1" applyAlignment="1">
      <alignment horizontal="center" vertical="center" wrapText="1"/>
      <protection/>
    </xf>
    <xf numFmtId="0" fontId="9" fillId="0" borderId="16" xfId="53" applyFont="1" applyBorder="1" applyAlignment="1">
      <alignment horizontal="center" vertical="center" wrapText="1"/>
      <protection/>
    </xf>
    <xf numFmtId="0" fontId="9" fillId="0" borderId="15" xfId="53" applyFont="1" applyBorder="1" applyAlignment="1">
      <alignment horizontal="center" vertical="center" wrapText="1"/>
      <protection/>
    </xf>
    <xf numFmtId="0" fontId="5" fillId="34" borderId="17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64" fontId="58" fillId="0" borderId="11" xfId="0" applyNumberFormat="1" applyFont="1" applyBorder="1" applyAlignment="1">
      <alignment horizontal="right" vertical="center"/>
    </xf>
    <xf numFmtId="164" fontId="58" fillId="0" borderId="13" xfId="0" applyNumberFormat="1" applyFont="1" applyBorder="1" applyAlignment="1">
      <alignment horizontal="right" vertical="center"/>
    </xf>
    <xf numFmtId="164" fontId="60" fillId="0" borderId="11" xfId="0" applyNumberFormat="1" applyFont="1" applyBorder="1" applyAlignment="1">
      <alignment horizontal="right" vertical="center"/>
    </xf>
    <xf numFmtId="164" fontId="60" fillId="0" borderId="13" xfId="0" applyNumberFormat="1" applyFont="1" applyBorder="1" applyAlignment="1">
      <alignment horizontal="right" vertical="center"/>
    </xf>
    <xf numFmtId="0" fontId="59" fillId="0" borderId="0" xfId="0" applyFont="1" applyAlignment="1">
      <alignment horizontal="center" vertical="center"/>
    </xf>
    <xf numFmtId="0" fontId="61" fillId="34" borderId="18" xfId="0" applyFont="1" applyFill="1" applyBorder="1" applyAlignment="1">
      <alignment horizontal="center" vertical="center" wrapText="1"/>
    </xf>
    <xf numFmtId="0" fontId="61" fillId="34" borderId="19" xfId="0" applyFont="1" applyFill="1" applyBorder="1" applyAlignment="1">
      <alignment horizontal="center" vertical="center" wrapText="1"/>
    </xf>
    <xf numFmtId="0" fontId="61" fillId="34" borderId="20" xfId="0" applyFont="1" applyFill="1" applyBorder="1" applyAlignment="1">
      <alignment horizontal="center" vertical="center" wrapText="1"/>
    </xf>
    <xf numFmtId="0" fontId="61" fillId="34" borderId="21" xfId="0" applyFont="1" applyFill="1" applyBorder="1" applyAlignment="1">
      <alignment horizontal="center" vertical="center" wrapText="1"/>
    </xf>
    <xf numFmtId="0" fontId="9" fillId="0" borderId="10" xfId="53" applyFont="1" applyBorder="1" applyAlignment="1">
      <alignment horizontal="center" vertical="center" wrapText="1"/>
      <protection/>
    </xf>
    <xf numFmtId="0" fontId="68" fillId="0" borderId="0" xfId="0" applyFont="1" applyAlignment="1">
      <alignment horizontal="center" wrapText="1"/>
    </xf>
    <xf numFmtId="0" fontId="61" fillId="34" borderId="10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vertical="center" wrapText="1"/>
    </xf>
    <xf numFmtId="0" fontId="62" fillId="34" borderId="22" xfId="0" applyFont="1" applyFill="1" applyBorder="1" applyAlignment="1">
      <alignment horizontal="center" vertical="center"/>
    </xf>
    <xf numFmtId="0" fontId="62" fillId="34" borderId="19" xfId="0" applyFont="1" applyFill="1" applyBorder="1" applyAlignment="1">
      <alignment horizontal="center" vertical="center"/>
    </xf>
    <xf numFmtId="0" fontId="62" fillId="34" borderId="20" xfId="0" applyFont="1" applyFill="1" applyBorder="1" applyAlignment="1">
      <alignment horizontal="center" vertical="center"/>
    </xf>
    <xf numFmtId="0" fontId="62" fillId="34" borderId="23" xfId="0" applyFont="1" applyFill="1" applyBorder="1" applyAlignment="1">
      <alignment horizontal="center" vertical="center"/>
    </xf>
    <xf numFmtId="0" fontId="62" fillId="34" borderId="21" xfId="0" applyFont="1" applyFill="1" applyBorder="1" applyAlignment="1">
      <alignment horizontal="center" vertical="center"/>
    </xf>
    <xf numFmtId="0" fontId="62" fillId="34" borderId="18" xfId="0" applyFont="1" applyFill="1" applyBorder="1" applyAlignment="1">
      <alignment horizontal="center" vertical="center"/>
    </xf>
    <xf numFmtId="0" fontId="63" fillId="34" borderId="23" xfId="0" applyFont="1" applyFill="1" applyBorder="1" applyAlignment="1">
      <alignment horizontal="center"/>
    </xf>
    <xf numFmtId="0" fontId="62" fillId="34" borderId="10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 wrapText="1"/>
    </xf>
    <xf numFmtId="164" fontId="38" fillId="0" borderId="11" xfId="0" applyNumberFormat="1" applyFont="1" applyBorder="1" applyAlignment="1">
      <alignment horizontal="right"/>
    </xf>
    <xf numFmtId="164" fontId="38" fillId="0" borderId="13" xfId="0" applyNumberFormat="1" applyFont="1" applyBorder="1" applyAlignment="1">
      <alignment horizontal="right"/>
    </xf>
    <xf numFmtId="164" fontId="38" fillId="34" borderId="11" xfId="0" applyNumberFormat="1" applyFont="1" applyFill="1" applyBorder="1" applyAlignment="1">
      <alignment horizontal="right"/>
    </xf>
    <xf numFmtId="164" fontId="38" fillId="34" borderId="13" xfId="0" applyNumberFormat="1" applyFont="1" applyFill="1" applyBorder="1" applyAlignment="1">
      <alignment horizontal="right"/>
    </xf>
    <xf numFmtId="0" fontId="9" fillId="0" borderId="23" xfId="53" applyFont="1" applyBorder="1" applyAlignment="1">
      <alignment horizontal="center" vertical="center" wrapText="1"/>
      <protection/>
    </xf>
    <xf numFmtId="0" fontId="63" fillId="34" borderId="17" xfId="0" applyFont="1" applyFill="1" applyBorder="1" applyAlignment="1">
      <alignment horizontal="center" wrapText="1"/>
    </xf>
    <xf numFmtId="0" fontId="63" fillId="34" borderId="0" xfId="0" applyFont="1" applyFill="1" applyBorder="1" applyAlignment="1">
      <alignment horizontal="center" wrapText="1"/>
    </xf>
    <xf numFmtId="0" fontId="62" fillId="34" borderId="11" xfId="0" applyFont="1" applyFill="1" applyBorder="1" applyAlignment="1">
      <alignment horizontal="center" vertical="center" wrapText="1"/>
    </xf>
    <xf numFmtId="0" fontId="62" fillId="34" borderId="13" xfId="0" applyFont="1" applyFill="1" applyBorder="1" applyAlignment="1">
      <alignment horizontal="center" vertical="center" wrapText="1"/>
    </xf>
    <xf numFmtId="0" fontId="62" fillId="34" borderId="12" xfId="0" applyFont="1" applyFill="1" applyBorder="1" applyAlignment="1">
      <alignment horizontal="center" vertical="center" wrapText="1"/>
    </xf>
    <xf numFmtId="0" fontId="62" fillId="34" borderId="15" xfId="0" applyFont="1" applyFill="1" applyBorder="1" applyAlignment="1">
      <alignment horizontal="center" vertical="center" wrapText="1"/>
    </xf>
    <xf numFmtId="0" fontId="62" fillId="34" borderId="12" xfId="0" applyFont="1" applyFill="1" applyBorder="1" applyAlignment="1">
      <alignment horizontal="center" vertical="center"/>
    </xf>
    <xf numFmtId="0" fontId="62" fillId="34" borderId="15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vertical="center"/>
    </xf>
    <xf numFmtId="0" fontId="63" fillId="34" borderId="23" xfId="0" applyFont="1" applyFill="1" applyBorder="1" applyAlignment="1">
      <alignment horizontal="center" wrapText="1"/>
    </xf>
    <xf numFmtId="0" fontId="62" fillId="34" borderId="22" xfId="0" applyFont="1" applyFill="1" applyBorder="1" applyAlignment="1">
      <alignment horizontal="center" vertical="center" wrapText="1"/>
    </xf>
    <xf numFmtId="0" fontId="62" fillId="34" borderId="19" xfId="0" applyFont="1" applyFill="1" applyBorder="1" applyAlignment="1">
      <alignment horizontal="center" vertical="center" wrapText="1"/>
    </xf>
    <xf numFmtId="0" fontId="62" fillId="34" borderId="20" xfId="0" applyFont="1" applyFill="1" applyBorder="1" applyAlignment="1">
      <alignment horizontal="center" vertical="center" wrapText="1"/>
    </xf>
    <xf numFmtId="0" fontId="62" fillId="34" borderId="23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742950</xdr:colOff>
      <xdr:row>10</xdr:row>
      <xdr:rowOff>28575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r="43081"/>
        <a:stretch>
          <a:fillRect/>
        </a:stretch>
      </xdr:blipFill>
      <xdr:spPr>
        <a:xfrm>
          <a:off x="0" y="0"/>
          <a:ext cx="302895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E1:K1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6384" width="11.421875" style="31" customWidth="1"/>
  </cols>
  <sheetData>
    <row r="1" spans="5:11" ht="12.75">
      <c r="E1" s="78" t="s">
        <v>98</v>
      </c>
      <c r="F1" s="78"/>
      <c r="G1" s="78"/>
      <c r="H1" s="78"/>
      <c r="J1" s="78" t="s">
        <v>114</v>
      </c>
      <c r="K1" s="78"/>
    </row>
    <row r="3" ht="14.25">
      <c r="E3" s="76" t="s">
        <v>99</v>
      </c>
    </row>
    <row r="4" ht="14.25">
      <c r="E4" s="76" t="s">
        <v>100</v>
      </c>
    </row>
    <row r="5" ht="14.25">
      <c r="E5" s="76" t="s">
        <v>101</v>
      </c>
    </row>
    <row r="6" ht="14.25">
      <c r="E6" s="76" t="s">
        <v>102</v>
      </c>
    </row>
    <row r="7" ht="14.25">
      <c r="E7" s="76" t="s">
        <v>103</v>
      </c>
    </row>
    <row r="8" ht="14.25">
      <c r="E8" s="76" t="s">
        <v>105</v>
      </c>
    </row>
    <row r="9" ht="14.25">
      <c r="E9" s="76" t="s">
        <v>106</v>
      </c>
    </row>
    <row r="10" ht="14.25">
      <c r="E10" s="76" t="s">
        <v>107</v>
      </c>
    </row>
    <row r="11" ht="14.25">
      <c r="E11" s="76" t="s">
        <v>104</v>
      </c>
    </row>
  </sheetData>
  <sheetProtection/>
  <mergeCells count="2">
    <mergeCell ref="J1:K1"/>
    <mergeCell ref="E1:H1"/>
  </mergeCells>
  <hyperlinks>
    <hyperlink ref="E3" location="'Evolución Denuncias'!A1" display="Denuncias"/>
    <hyperlink ref="E4" location="'Evolución Renuncias'!A1" display="Renuncias"/>
    <hyperlink ref="E5" location="'Evolución Víctimas'!A1" display="Víctimas"/>
    <hyperlink ref="E6" location="'Total Órdenes y Medidas'!A1" display="Órdenes y Medidas"/>
    <hyperlink ref="E7" location="'Personas Enjuiciadas'!A1" display="Personas Enjuiciadas"/>
    <hyperlink ref="E11" location="Aud.Prov.!A1" display="Audiencia Provincial"/>
    <hyperlink ref="E8" location="Penal!A1" display="Juzgado de lo Penal"/>
    <hyperlink ref="E9" location="Menores!A1" display="Juzgado de Menores"/>
    <hyperlink ref="E10" location="Guardia!A1" display="Juzgado de Instrucción en funciones de Guardia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7"/>
  <dimension ref="A1:Q20"/>
  <sheetViews>
    <sheetView zoomScalePageLayoutView="0" workbookViewId="0" topLeftCell="A1">
      <selection activeCell="G1" sqref="G1:H1"/>
    </sheetView>
  </sheetViews>
  <sheetFormatPr defaultColWidth="11.421875" defaultRowHeight="15"/>
  <cols>
    <col min="1" max="1" width="25.140625" style="31" bestFit="1" customWidth="1"/>
    <col min="2" max="2" width="10.28125" style="31" bestFit="1" customWidth="1"/>
    <col min="3" max="4" width="13.28125" style="31" customWidth="1"/>
    <col min="5" max="5" width="10.421875" style="31" bestFit="1" customWidth="1"/>
    <col min="6" max="6" width="12.28125" style="31" bestFit="1" customWidth="1"/>
    <col min="7" max="7" width="11.00390625" style="31" bestFit="1" customWidth="1"/>
    <col min="8" max="9" width="13.421875" style="31" customWidth="1"/>
    <col min="10" max="10" width="10.421875" style="31" bestFit="1" customWidth="1"/>
    <col min="11" max="11" width="12.28125" style="31" bestFit="1" customWidth="1"/>
    <col min="12" max="12" width="13.00390625" style="31" customWidth="1"/>
    <col min="13" max="14" width="13.140625" style="31" customWidth="1"/>
    <col min="15" max="15" width="10.421875" style="31" bestFit="1" customWidth="1"/>
    <col min="16" max="16" width="13.57421875" style="31" customWidth="1"/>
    <col min="17" max="17" width="10.28125" style="31" bestFit="1" customWidth="1"/>
    <col min="18" max="16384" width="11.421875" style="31" customWidth="1"/>
  </cols>
  <sheetData>
    <row r="1" spans="1:8" ht="29.25" customHeight="1">
      <c r="A1" s="95" t="s">
        <v>117</v>
      </c>
      <c r="G1" s="79" t="s">
        <v>113</v>
      </c>
      <c r="H1" s="80"/>
    </row>
    <row r="2" ht="12.75" customHeight="1">
      <c r="A2" s="95"/>
    </row>
    <row r="3" ht="12.75" customHeight="1">
      <c r="A3" s="95"/>
    </row>
    <row r="4" spans="1:3" ht="15">
      <c r="A4" s="94" t="s">
        <v>54</v>
      </c>
      <c r="B4" s="94"/>
      <c r="C4" s="94"/>
    </row>
    <row r="5" spans="1:16" ht="15.75" customHeight="1">
      <c r="A5" s="95"/>
      <c r="B5" s="94" t="s">
        <v>62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1:16" ht="48.75" customHeight="1">
      <c r="A6" s="95"/>
      <c r="B6" s="133" t="s">
        <v>115</v>
      </c>
      <c r="C6" s="133"/>
      <c r="D6" s="133"/>
      <c r="E6" s="133"/>
      <c r="F6" s="133"/>
      <c r="G6" s="133" t="s">
        <v>114</v>
      </c>
      <c r="H6" s="133"/>
      <c r="I6" s="133"/>
      <c r="J6" s="133"/>
      <c r="K6" s="133"/>
      <c r="L6" s="125" t="s">
        <v>118</v>
      </c>
      <c r="M6" s="126"/>
      <c r="N6" s="126"/>
      <c r="O6" s="126"/>
      <c r="P6" s="127"/>
    </row>
    <row r="7" spans="1:16" ht="25.5">
      <c r="A7" s="139"/>
      <c r="B7" s="33" t="s">
        <v>32</v>
      </c>
      <c r="C7" s="34" t="s">
        <v>59</v>
      </c>
      <c r="D7" s="34" t="s">
        <v>60</v>
      </c>
      <c r="E7" s="34" t="s">
        <v>50</v>
      </c>
      <c r="F7" s="34" t="s">
        <v>61</v>
      </c>
      <c r="G7" s="33" t="s">
        <v>32</v>
      </c>
      <c r="H7" s="34" t="s">
        <v>59</v>
      </c>
      <c r="I7" s="34" t="s">
        <v>60</v>
      </c>
      <c r="J7" s="34" t="s">
        <v>50</v>
      </c>
      <c r="K7" s="34" t="s">
        <v>61</v>
      </c>
      <c r="L7" s="33" t="s">
        <v>32</v>
      </c>
      <c r="M7" s="34" t="s">
        <v>59</v>
      </c>
      <c r="N7" s="34" t="s">
        <v>60</v>
      </c>
      <c r="O7" s="34" t="s">
        <v>50</v>
      </c>
      <c r="P7" s="34" t="s">
        <v>61</v>
      </c>
    </row>
    <row r="8" spans="1:16" ht="12.75">
      <c r="A8" s="32" t="s">
        <v>66</v>
      </c>
      <c r="B8" s="42">
        <v>107</v>
      </c>
      <c r="C8" s="42">
        <v>60</v>
      </c>
      <c r="D8" s="42">
        <v>25</v>
      </c>
      <c r="E8" s="42">
        <v>16</v>
      </c>
      <c r="F8" s="42">
        <v>6</v>
      </c>
      <c r="G8" s="42">
        <v>101</v>
      </c>
      <c r="H8" s="42">
        <v>56</v>
      </c>
      <c r="I8" s="42">
        <v>29</v>
      </c>
      <c r="J8" s="42">
        <v>10</v>
      </c>
      <c r="K8" s="42">
        <v>6</v>
      </c>
      <c r="L8" s="68">
        <f aca="true" t="shared" si="0" ref="L8:P10">IF(B8=0,"-",IF(G8=0,-1,(G8-B8)/B8))</f>
        <v>-0.056074766355140186</v>
      </c>
      <c r="M8" s="68">
        <f t="shared" si="0"/>
        <v>-0.06666666666666667</v>
      </c>
      <c r="N8" s="68">
        <f t="shared" si="0"/>
        <v>0.16</v>
      </c>
      <c r="O8" s="68">
        <f t="shared" si="0"/>
        <v>-0.375</v>
      </c>
      <c r="P8" s="68">
        <f t="shared" si="0"/>
        <v>0</v>
      </c>
    </row>
    <row r="9" spans="1:16" ht="12.75">
      <c r="A9" s="32" t="s">
        <v>67</v>
      </c>
      <c r="B9" s="42">
        <v>2</v>
      </c>
      <c r="C9" s="42">
        <v>0</v>
      </c>
      <c r="D9" s="42">
        <v>1</v>
      </c>
      <c r="E9" s="42">
        <v>1</v>
      </c>
      <c r="F9" s="42">
        <v>0</v>
      </c>
      <c r="G9" s="42">
        <v>4</v>
      </c>
      <c r="H9" s="42">
        <v>0</v>
      </c>
      <c r="I9" s="42">
        <v>0</v>
      </c>
      <c r="J9" s="42">
        <v>4</v>
      </c>
      <c r="K9" s="42">
        <v>0</v>
      </c>
      <c r="L9" s="68">
        <f t="shared" si="0"/>
        <v>1</v>
      </c>
      <c r="M9" s="68" t="str">
        <f t="shared" si="0"/>
        <v>-</v>
      </c>
      <c r="N9" s="68">
        <f t="shared" si="0"/>
        <v>-1</v>
      </c>
      <c r="O9" s="68">
        <f t="shared" si="0"/>
        <v>3</v>
      </c>
      <c r="P9" s="68" t="str">
        <f t="shared" si="0"/>
        <v>-</v>
      </c>
    </row>
    <row r="10" spans="1:16" ht="12.75">
      <c r="A10" s="24" t="s">
        <v>44</v>
      </c>
      <c r="B10" s="44">
        <v>109</v>
      </c>
      <c r="C10" s="44">
        <v>60</v>
      </c>
      <c r="D10" s="44">
        <v>26</v>
      </c>
      <c r="E10" s="44">
        <v>17</v>
      </c>
      <c r="F10" s="44">
        <v>6</v>
      </c>
      <c r="G10" s="44">
        <v>105</v>
      </c>
      <c r="H10" s="44">
        <v>56</v>
      </c>
      <c r="I10" s="44">
        <v>29</v>
      </c>
      <c r="J10" s="44">
        <v>14</v>
      </c>
      <c r="K10" s="44">
        <v>6</v>
      </c>
      <c r="L10" s="69">
        <f t="shared" si="0"/>
        <v>-0.03669724770642202</v>
      </c>
      <c r="M10" s="69">
        <f t="shared" si="0"/>
        <v>-0.06666666666666667</v>
      </c>
      <c r="N10" s="69">
        <f t="shared" si="0"/>
        <v>0.11538461538461539</v>
      </c>
      <c r="O10" s="69">
        <f t="shared" si="0"/>
        <v>-0.17647058823529413</v>
      </c>
      <c r="P10" s="69">
        <f t="shared" si="0"/>
        <v>0</v>
      </c>
    </row>
    <row r="11" spans="1:16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6"/>
      <c r="M11" s="36"/>
      <c r="N11" s="36"/>
      <c r="O11" s="36"/>
      <c r="P11" s="36"/>
    </row>
    <row r="12" spans="1:16" ht="12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6"/>
      <c r="M12" s="36"/>
      <c r="N12" s="36"/>
      <c r="O12" s="36"/>
      <c r="P12" s="36"/>
    </row>
    <row r="14" spans="2:17" ht="15">
      <c r="B14" s="132" t="s">
        <v>112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75"/>
      <c r="O14" s="75"/>
      <c r="P14" s="75"/>
      <c r="Q14" s="75"/>
    </row>
    <row r="15" spans="1:13" ht="22.5" customHeight="1">
      <c r="A15" s="104"/>
      <c r="B15" s="131" t="s">
        <v>115</v>
      </c>
      <c r="C15" s="126"/>
      <c r="D15" s="126"/>
      <c r="E15" s="127"/>
      <c r="F15" s="131" t="s">
        <v>114</v>
      </c>
      <c r="G15" s="126"/>
      <c r="H15" s="126"/>
      <c r="I15" s="127"/>
      <c r="J15" s="125" t="s">
        <v>118</v>
      </c>
      <c r="K15" s="150"/>
      <c r="L15" s="150"/>
      <c r="M15" s="151"/>
    </row>
    <row r="16" spans="1:13" ht="22.5" customHeight="1">
      <c r="A16" s="105"/>
      <c r="B16" s="128"/>
      <c r="C16" s="129"/>
      <c r="D16" s="129"/>
      <c r="E16" s="130"/>
      <c r="F16" s="128"/>
      <c r="G16" s="129"/>
      <c r="H16" s="129"/>
      <c r="I16" s="130"/>
      <c r="J16" s="152"/>
      <c r="K16" s="153"/>
      <c r="L16" s="153"/>
      <c r="M16" s="154"/>
    </row>
    <row r="17" spans="1:13" ht="25.5">
      <c r="A17" s="106"/>
      <c r="B17" s="56" t="s">
        <v>32</v>
      </c>
      <c r="C17" s="56" t="s">
        <v>63</v>
      </c>
      <c r="D17" s="43" t="s">
        <v>64</v>
      </c>
      <c r="E17" s="43" t="s">
        <v>65</v>
      </c>
      <c r="F17" s="56" t="s">
        <v>32</v>
      </c>
      <c r="G17" s="56" t="s">
        <v>63</v>
      </c>
      <c r="H17" s="43" t="s">
        <v>64</v>
      </c>
      <c r="I17" s="43" t="s">
        <v>65</v>
      </c>
      <c r="J17" s="27" t="s">
        <v>32</v>
      </c>
      <c r="K17" s="27" t="s">
        <v>63</v>
      </c>
      <c r="L17" s="28" t="s">
        <v>64</v>
      </c>
      <c r="M17" s="28" t="s">
        <v>65</v>
      </c>
    </row>
    <row r="18" spans="1:13" ht="12.75">
      <c r="A18" s="32" t="s">
        <v>68</v>
      </c>
      <c r="B18" s="42">
        <v>82</v>
      </c>
      <c r="C18" s="42">
        <v>60</v>
      </c>
      <c r="D18" s="42">
        <v>16</v>
      </c>
      <c r="E18" s="42">
        <v>6</v>
      </c>
      <c r="F18" s="42">
        <v>85</v>
      </c>
      <c r="G18" s="42">
        <v>60</v>
      </c>
      <c r="H18" s="42">
        <v>17</v>
      </c>
      <c r="I18" s="42">
        <v>8</v>
      </c>
      <c r="J18" s="68">
        <f>IF(B18=0,"-",IF(F18=0,-1,(F18-B18)/B18))</f>
        <v>0.036585365853658534</v>
      </c>
      <c r="K18" s="68">
        <f aca="true" t="shared" si="1" ref="K18:M20">IF(C18=0,"-",IF(G18=0,-1,(G18-C18)/C18))</f>
        <v>0</v>
      </c>
      <c r="L18" s="68">
        <f t="shared" si="1"/>
        <v>0.0625</v>
      </c>
      <c r="M18" s="68">
        <f t="shared" si="1"/>
        <v>0.3333333333333333</v>
      </c>
    </row>
    <row r="19" spans="1:13" ht="12.75">
      <c r="A19" s="32" t="s">
        <v>69</v>
      </c>
      <c r="B19" s="42">
        <v>23</v>
      </c>
      <c r="C19" s="42">
        <v>18</v>
      </c>
      <c r="D19" s="42">
        <v>5</v>
      </c>
      <c r="E19" s="42">
        <v>0</v>
      </c>
      <c r="F19" s="42">
        <v>20</v>
      </c>
      <c r="G19" s="42">
        <v>18</v>
      </c>
      <c r="H19" s="42">
        <v>2</v>
      </c>
      <c r="I19" s="42">
        <v>0</v>
      </c>
      <c r="J19" s="68">
        <f>IF(B19=0,"-",IF(F19=0,-1,(F19-B19)/B19))</f>
        <v>-0.13043478260869565</v>
      </c>
      <c r="K19" s="68">
        <f t="shared" si="1"/>
        <v>0</v>
      </c>
      <c r="L19" s="68">
        <f t="shared" si="1"/>
        <v>-0.6</v>
      </c>
      <c r="M19" s="68" t="str">
        <f t="shared" si="1"/>
        <v>-</v>
      </c>
    </row>
    <row r="20" spans="1:13" ht="12.75">
      <c r="A20" s="44" t="s">
        <v>44</v>
      </c>
      <c r="B20" s="44">
        <f>+C20+D20+E20</f>
        <v>105</v>
      </c>
      <c r="C20" s="44">
        <f>+C18+C19</f>
        <v>78</v>
      </c>
      <c r="D20" s="44">
        <f>+D18+D19</f>
        <v>21</v>
      </c>
      <c r="E20" s="44">
        <f>+E18+E19</f>
        <v>6</v>
      </c>
      <c r="F20" s="44">
        <f>+G20+H20+I20</f>
        <v>105</v>
      </c>
      <c r="G20" s="44">
        <f>+G18+G19</f>
        <v>78</v>
      </c>
      <c r="H20" s="44">
        <f>+H18+H19</f>
        <v>19</v>
      </c>
      <c r="I20" s="44">
        <f>+I18+I19</f>
        <v>8</v>
      </c>
      <c r="J20" s="69">
        <f>IF(B20=0,"-",IF(F20=0,-1,(F20-B20)/B20))</f>
        <v>0</v>
      </c>
      <c r="K20" s="69">
        <f t="shared" si="1"/>
        <v>0</v>
      </c>
      <c r="L20" s="69">
        <f t="shared" si="1"/>
        <v>-0.09523809523809523</v>
      </c>
      <c r="M20" s="69">
        <f t="shared" si="1"/>
        <v>0.3333333333333333</v>
      </c>
    </row>
  </sheetData>
  <sheetProtection/>
  <mergeCells count="13">
    <mergeCell ref="A15:A17"/>
    <mergeCell ref="B6:F6"/>
    <mergeCell ref="G6:K6"/>
    <mergeCell ref="A1:A3"/>
    <mergeCell ref="L6:P6"/>
    <mergeCell ref="B5:P5"/>
    <mergeCell ref="A5:A7"/>
    <mergeCell ref="G1:H1"/>
    <mergeCell ref="J15:M16"/>
    <mergeCell ref="B14:M14"/>
    <mergeCell ref="B15:E16"/>
    <mergeCell ref="F15:I16"/>
    <mergeCell ref="A4:C4"/>
  </mergeCells>
  <hyperlinks>
    <hyperlink ref="G1:H1" location="Indice!A1" display="Volver a Inicio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Y49"/>
  <sheetViews>
    <sheetView zoomScalePageLayoutView="0" workbookViewId="0" topLeftCell="A1">
      <selection activeCell="F3" sqref="F3:G3"/>
    </sheetView>
  </sheetViews>
  <sheetFormatPr defaultColWidth="11.421875" defaultRowHeight="15"/>
  <cols>
    <col min="1" max="1" width="26.00390625" style="1" customWidth="1"/>
    <col min="2" max="2" width="11.00390625" style="1" bestFit="1" customWidth="1"/>
    <col min="3" max="3" width="14.421875" style="1" customWidth="1"/>
    <col min="4" max="4" width="16.8515625" style="1" customWidth="1"/>
    <col min="5" max="7" width="14.421875" style="1" customWidth="1"/>
    <col min="8" max="8" width="15.00390625" style="1" customWidth="1"/>
    <col min="9" max="9" width="14.8515625" style="1" customWidth="1"/>
    <col min="10" max="10" width="11.00390625" style="1" bestFit="1" customWidth="1"/>
    <col min="11" max="17" width="14.8515625" style="1" customWidth="1"/>
    <col min="18" max="18" width="13.7109375" style="2" customWidth="1"/>
    <col min="19" max="25" width="14.8515625" style="1" customWidth="1"/>
    <col min="26" max="16384" width="11.421875" style="1" customWidth="1"/>
  </cols>
  <sheetData>
    <row r="1" spans="1:17" s="11" customFormat="1" ht="28.5">
      <c r="A1" s="10" t="s">
        <v>117</v>
      </c>
      <c r="B1" s="93" t="s">
        <v>57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25" s="11" customFormat="1" ht="14.25">
      <c r="A2" s="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7" ht="27.75" customHeight="1">
      <c r="A3" s="9"/>
      <c r="B3" s="9"/>
      <c r="C3" s="9"/>
      <c r="D3" s="9"/>
      <c r="E3" s="9"/>
      <c r="F3" s="79" t="s">
        <v>113</v>
      </c>
      <c r="G3" s="80"/>
    </row>
    <row r="4" spans="1:7" ht="14.25">
      <c r="A4" s="9"/>
      <c r="B4" s="9"/>
      <c r="C4" s="9"/>
      <c r="D4" s="9"/>
      <c r="E4" s="9"/>
      <c r="F4" s="9"/>
      <c r="G4" s="9"/>
    </row>
    <row r="5" spans="1:7" ht="15">
      <c r="A5" s="94" t="s">
        <v>108</v>
      </c>
      <c r="B5" s="94"/>
      <c r="C5" s="94"/>
      <c r="D5" s="9"/>
      <c r="E5" s="9"/>
      <c r="F5" s="9"/>
      <c r="G5" s="9"/>
    </row>
    <row r="6" spans="2:18" ht="42.75" customHeight="1">
      <c r="B6" s="81" t="s">
        <v>115</v>
      </c>
      <c r="C6" s="86"/>
      <c r="D6" s="86"/>
      <c r="E6" s="86"/>
      <c r="F6" s="86"/>
      <c r="G6" s="86"/>
      <c r="H6" s="86"/>
      <c r="I6" s="87"/>
      <c r="J6" s="86" t="s">
        <v>114</v>
      </c>
      <c r="K6" s="86"/>
      <c r="L6" s="86"/>
      <c r="M6" s="86"/>
      <c r="N6" s="86"/>
      <c r="O6" s="86"/>
      <c r="P6" s="86"/>
      <c r="Q6" s="87"/>
      <c r="R6" s="1"/>
    </row>
    <row r="7" spans="1:18" ht="12.75" customHeight="1">
      <c r="A7" s="8"/>
      <c r="B7" s="88" t="s">
        <v>29</v>
      </c>
      <c r="C7" s="91" t="s">
        <v>28</v>
      </c>
      <c r="D7" s="88" t="s">
        <v>27</v>
      </c>
      <c r="E7" s="81" t="s">
        <v>26</v>
      </c>
      <c r="F7" s="82"/>
      <c r="G7" s="83"/>
      <c r="H7" s="84" t="s">
        <v>25</v>
      </c>
      <c r="I7" s="88" t="s">
        <v>24</v>
      </c>
      <c r="J7" s="88" t="s">
        <v>29</v>
      </c>
      <c r="K7" s="91" t="s">
        <v>28</v>
      </c>
      <c r="L7" s="88" t="s">
        <v>27</v>
      </c>
      <c r="M7" s="81" t="s">
        <v>26</v>
      </c>
      <c r="N7" s="82"/>
      <c r="O7" s="83"/>
      <c r="P7" s="84" t="s">
        <v>25</v>
      </c>
      <c r="Q7" s="88" t="s">
        <v>24</v>
      </c>
      <c r="R7" s="1"/>
    </row>
    <row r="8" spans="1:18" ht="45">
      <c r="A8" s="8"/>
      <c r="B8" s="89"/>
      <c r="C8" s="92"/>
      <c r="D8" s="89"/>
      <c r="E8" s="7" t="s">
        <v>23</v>
      </c>
      <c r="F8" s="7" t="s">
        <v>22</v>
      </c>
      <c r="G8" s="7" t="s">
        <v>21</v>
      </c>
      <c r="H8" s="85"/>
      <c r="I8" s="89"/>
      <c r="J8" s="89"/>
      <c r="K8" s="92"/>
      <c r="L8" s="89"/>
      <c r="M8" s="7" t="s">
        <v>23</v>
      </c>
      <c r="N8" s="7" t="s">
        <v>22</v>
      </c>
      <c r="O8" s="7" t="s">
        <v>21</v>
      </c>
      <c r="P8" s="85"/>
      <c r="Q8" s="89"/>
      <c r="R8" s="1"/>
    </row>
    <row r="9" spans="1:18" ht="12.75">
      <c r="A9" s="6" t="s">
        <v>20</v>
      </c>
      <c r="B9" s="5">
        <v>8896</v>
      </c>
      <c r="C9" s="5">
        <v>314</v>
      </c>
      <c r="D9" s="5">
        <v>18</v>
      </c>
      <c r="E9" s="5">
        <v>6007</v>
      </c>
      <c r="F9" s="5">
        <v>90</v>
      </c>
      <c r="G9" s="5">
        <v>1146</v>
      </c>
      <c r="H9" s="5">
        <v>1110</v>
      </c>
      <c r="I9" s="5">
        <v>211</v>
      </c>
      <c r="J9" s="12">
        <v>8065</v>
      </c>
      <c r="K9" s="12">
        <v>245</v>
      </c>
      <c r="L9" s="12">
        <v>1</v>
      </c>
      <c r="M9" s="12">
        <v>5472</v>
      </c>
      <c r="N9" s="12">
        <v>64</v>
      </c>
      <c r="O9" s="12">
        <v>1133</v>
      </c>
      <c r="P9" s="12">
        <v>766</v>
      </c>
      <c r="Q9" s="12">
        <v>384</v>
      </c>
      <c r="R9" s="1"/>
    </row>
    <row r="10" spans="1:18" ht="12.75">
      <c r="A10" s="6" t="s">
        <v>19</v>
      </c>
      <c r="B10" s="5">
        <v>931</v>
      </c>
      <c r="C10" s="5">
        <v>3</v>
      </c>
      <c r="D10" s="5">
        <v>0</v>
      </c>
      <c r="E10" s="5">
        <v>637</v>
      </c>
      <c r="F10" s="5">
        <v>13</v>
      </c>
      <c r="G10" s="5">
        <v>248</v>
      </c>
      <c r="H10" s="5">
        <v>24</v>
      </c>
      <c r="I10" s="5">
        <v>6</v>
      </c>
      <c r="J10" s="12">
        <v>869</v>
      </c>
      <c r="K10" s="12">
        <v>5</v>
      </c>
      <c r="L10" s="12">
        <v>0</v>
      </c>
      <c r="M10" s="12">
        <v>645</v>
      </c>
      <c r="N10" s="12">
        <v>12</v>
      </c>
      <c r="O10" s="12">
        <v>151</v>
      </c>
      <c r="P10" s="12">
        <v>48</v>
      </c>
      <c r="Q10" s="12">
        <v>8</v>
      </c>
      <c r="R10" s="1"/>
    </row>
    <row r="11" spans="1:18" ht="12.75">
      <c r="A11" s="6" t="s">
        <v>18</v>
      </c>
      <c r="B11" s="5">
        <v>723</v>
      </c>
      <c r="C11" s="5">
        <v>5</v>
      </c>
      <c r="D11" s="5">
        <v>0</v>
      </c>
      <c r="E11" s="5">
        <v>463</v>
      </c>
      <c r="F11" s="5">
        <v>3</v>
      </c>
      <c r="G11" s="5">
        <v>163</v>
      </c>
      <c r="H11" s="5">
        <v>84</v>
      </c>
      <c r="I11" s="5">
        <v>5</v>
      </c>
      <c r="J11" s="12">
        <v>800</v>
      </c>
      <c r="K11" s="12">
        <v>9</v>
      </c>
      <c r="L11" s="12">
        <v>3</v>
      </c>
      <c r="M11" s="12">
        <v>487</v>
      </c>
      <c r="N11" s="12">
        <v>8</v>
      </c>
      <c r="O11" s="12">
        <v>158</v>
      </c>
      <c r="P11" s="12">
        <v>111</v>
      </c>
      <c r="Q11" s="12">
        <v>24</v>
      </c>
      <c r="R11" s="1"/>
    </row>
    <row r="12" spans="1:18" ht="12.75">
      <c r="A12" s="6" t="s">
        <v>46</v>
      </c>
      <c r="B12" s="5">
        <v>1200</v>
      </c>
      <c r="C12" s="5">
        <v>64</v>
      </c>
      <c r="D12" s="5">
        <v>3</v>
      </c>
      <c r="E12" s="5">
        <v>759</v>
      </c>
      <c r="F12" s="5">
        <v>17</v>
      </c>
      <c r="G12" s="5">
        <v>95</v>
      </c>
      <c r="H12" s="5">
        <v>251</v>
      </c>
      <c r="I12" s="5">
        <v>11</v>
      </c>
      <c r="J12" s="12">
        <v>1170</v>
      </c>
      <c r="K12" s="12">
        <v>42</v>
      </c>
      <c r="L12" s="12">
        <v>2</v>
      </c>
      <c r="M12" s="12">
        <v>795</v>
      </c>
      <c r="N12" s="12">
        <v>11</v>
      </c>
      <c r="O12" s="12">
        <v>93</v>
      </c>
      <c r="P12" s="12">
        <v>206</v>
      </c>
      <c r="Q12" s="12">
        <v>21</v>
      </c>
      <c r="R12" s="1"/>
    </row>
    <row r="13" spans="1:18" ht="12.75">
      <c r="A13" s="6" t="s">
        <v>17</v>
      </c>
      <c r="B13" s="5">
        <v>2169</v>
      </c>
      <c r="C13" s="5">
        <v>44</v>
      </c>
      <c r="D13" s="5">
        <v>9</v>
      </c>
      <c r="E13" s="5">
        <v>1433</v>
      </c>
      <c r="F13" s="5">
        <v>17</v>
      </c>
      <c r="G13" s="5">
        <v>368</v>
      </c>
      <c r="H13" s="5">
        <v>282</v>
      </c>
      <c r="I13" s="5">
        <v>16</v>
      </c>
      <c r="J13" s="12">
        <v>2101</v>
      </c>
      <c r="K13" s="12">
        <v>49</v>
      </c>
      <c r="L13" s="12">
        <v>2</v>
      </c>
      <c r="M13" s="12">
        <v>1505</v>
      </c>
      <c r="N13" s="12">
        <v>18</v>
      </c>
      <c r="O13" s="12">
        <v>246</v>
      </c>
      <c r="P13" s="12">
        <v>199</v>
      </c>
      <c r="Q13" s="12">
        <v>82</v>
      </c>
      <c r="R13" s="1"/>
    </row>
    <row r="14" spans="1:18" ht="12.75">
      <c r="A14" s="6" t="s">
        <v>16</v>
      </c>
      <c r="B14" s="5">
        <v>433</v>
      </c>
      <c r="C14" s="5">
        <v>9</v>
      </c>
      <c r="D14" s="5">
        <v>0</v>
      </c>
      <c r="E14" s="5">
        <v>251</v>
      </c>
      <c r="F14" s="5">
        <v>4</v>
      </c>
      <c r="G14" s="5">
        <v>69</v>
      </c>
      <c r="H14" s="5">
        <v>19</v>
      </c>
      <c r="I14" s="5">
        <v>81</v>
      </c>
      <c r="J14" s="12">
        <v>521</v>
      </c>
      <c r="K14" s="12">
        <v>6</v>
      </c>
      <c r="L14" s="12">
        <v>0</v>
      </c>
      <c r="M14" s="12">
        <v>260</v>
      </c>
      <c r="N14" s="12">
        <v>3</v>
      </c>
      <c r="O14" s="12">
        <v>20</v>
      </c>
      <c r="P14" s="12">
        <v>36</v>
      </c>
      <c r="Q14" s="12">
        <v>196</v>
      </c>
      <c r="R14" s="1"/>
    </row>
    <row r="15" spans="1:18" ht="12.75">
      <c r="A15" s="6" t="s">
        <v>15</v>
      </c>
      <c r="B15" s="5">
        <v>1315</v>
      </c>
      <c r="C15" s="5">
        <v>41</v>
      </c>
      <c r="D15" s="5">
        <v>1</v>
      </c>
      <c r="E15" s="5">
        <v>933</v>
      </c>
      <c r="F15" s="5">
        <v>5</v>
      </c>
      <c r="G15" s="5">
        <v>290</v>
      </c>
      <c r="H15" s="5">
        <v>38</v>
      </c>
      <c r="I15" s="5">
        <v>7</v>
      </c>
      <c r="J15" s="12">
        <v>1248</v>
      </c>
      <c r="K15" s="12">
        <v>45</v>
      </c>
      <c r="L15" s="12">
        <v>5</v>
      </c>
      <c r="M15" s="12">
        <v>841</v>
      </c>
      <c r="N15" s="12">
        <v>29</v>
      </c>
      <c r="O15" s="12">
        <v>288</v>
      </c>
      <c r="P15" s="12">
        <v>34</v>
      </c>
      <c r="Q15" s="12">
        <v>6</v>
      </c>
      <c r="R15" s="1"/>
    </row>
    <row r="16" spans="1:18" ht="12.75">
      <c r="A16" s="6" t="s">
        <v>14</v>
      </c>
      <c r="B16" s="5">
        <v>1232</v>
      </c>
      <c r="C16" s="5">
        <v>24</v>
      </c>
      <c r="D16" s="5">
        <v>1</v>
      </c>
      <c r="E16" s="5">
        <v>1028</v>
      </c>
      <c r="F16" s="5">
        <v>10</v>
      </c>
      <c r="G16" s="5">
        <v>102</v>
      </c>
      <c r="H16" s="5">
        <v>56</v>
      </c>
      <c r="I16" s="5">
        <v>11</v>
      </c>
      <c r="J16" s="12">
        <v>1279</v>
      </c>
      <c r="K16" s="12">
        <v>81</v>
      </c>
      <c r="L16" s="12">
        <v>0</v>
      </c>
      <c r="M16" s="12">
        <v>890</v>
      </c>
      <c r="N16" s="12">
        <v>152</v>
      </c>
      <c r="O16" s="12">
        <v>103</v>
      </c>
      <c r="P16" s="12">
        <v>49</v>
      </c>
      <c r="Q16" s="12">
        <v>4</v>
      </c>
      <c r="R16" s="1"/>
    </row>
    <row r="17" spans="1:18" ht="12.75">
      <c r="A17" s="6" t="s">
        <v>13</v>
      </c>
      <c r="B17" s="5">
        <v>5717</v>
      </c>
      <c r="C17" s="5">
        <v>298</v>
      </c>
      <c r="D17" s="5">
        <v>7</v>
      </c>
      <c r="E17" s="5">
        <v>3808</v>
      </c>
      <c r="F17" s="5">
        <v>80</v>
      </c>
      <c r="G17" s="5">
        <v>848</v>
      </c>
      <c r="H17" s="5">
        <v>586</v>
      </c>
      <c r="I17" s="5">
        <v>90</v>
      </c>
      <c r="J17" s="12">
        <v>5740</v>
      </c>
      <c r="K17" s="12">
        <v>311</v>
      </c>
      <c r="L17" s="12">
        <v>33</v>
      </c>
      <c r="M17" s="12">
        <v>3557</v>
      </c>
      <c r="N17" s="12">
        <v>312</v>
      </c>
      <c r="O17" s="12">
        <v>953</v>
      </c>
      <c r="P17" s="12">
        <v>523</v>
      </c>
      <c r="Q17" s="12">
        <v>51</v>
      </c>
      <c r="R17" s="1"/>
    </row>
    <row r="18" spans="1:18" ht="12.75">
      <c r="A18" s="6" t="s">
        <v>47</v>
      </c>
      <c r="B18" s="5">
        <v>5501</v>
      </c>
      <c r="C18" s="5">
        <v>153</v>
      </c>
      <c r="D18" s="5">
        <v>13</v>
      </c>
      <c r="E18" s="5">
        <v>3388</v>
      </c>
      <c r="F18" s="5">
        <v>50</v>
      </c>
      <c r="G18" s="5">
        <v>1039</v>
      </c>
      <c r="H18" s="5">
        <v>684</v>
      </c>
      <c r="I18" s="5">
        <v>174</v>
      </c>
      <c r="J18" s="12">
        <v>5365</v>
      </c>
      <c r="K18" s="12">
        <v>213</v>
      </c>
      <c r="L18" s="12">
        <v>12</v>
      </c>
      <c r="M18" s="12">
        <v>2667</v>
      </c>
      <c r="N18" s="12">
        <v>104</v>
      </c>
      <c r="O18" s="12">
        <v>1402</v>
      </c>
      <c r="P18" s="12">
        <v>812</v>
      </c>
      <c r="Q18" s="12">
        <v>155</v>
      </c>
      <c r="R18" s="1"/>
    </row>
    <row r="19" spans="1:18" ht="12.75">
      <c r="A19" s="6" t="s">
        <v>12</v>
      </c>
      <c r="B19" s="5">
        <v>664</v>
      </c>
      <c r="C19" s="5">
        <v>32</v>
      </c>
      <c r="D19" s="5">
        <v>0</v>
      </c>
      <c r="E19" s="5">
        <v>411</v>
      </c>
      <c r="F19" s="5">
        <v>6</v>
      </c>
      <c r="G19" s="5">
        <v>82</v>
      </c>
      <c r="H19" s="5">
        <v>25</v>
      </c>
      <c r="I19" s="5">
        <v>108</v>
      </c>
      <c r="J19" s="12">
        <v>610</v>
      </c>
      <c r="K19" s="12">
        <v>20</v>
      </c>
      <c r="L19" s="12">
        <v>0</v>
      </c>
      <c r="M19" s="12">
        <v>385</v>
      </c>
      <c r="N19" s="12">
        <v>13</v>
      </c>
      <c r="O19" s="12">
        <v>39</v>
      </c>
      <c r="P19" s="12">
        <v>30</v>
      </c>
      <c r="Q19" s="12">
        <v>123</v>
      </c>
      <c r="R19" s="1"/>
    </row>
    <row r="20" spans="1:18" ht="12.75">
      <c r="A20" s="6" t="s">
        <v>11</v>
      </c>
      <c r="B20" s="5">
        <v>1574</v>
      </c>
      <c r="C20" s="5">
        <v>61</v>
      </c>
      <c r="D20" s="5">
        <v>2</v>
      </c>
      <c r="E20" s="5">
        <v>1160</v>
      </c>
      <c r="F20" s="5">
        <v>36</v>
      </c>
      <c r="G20" s="5">
        <v>122</v>
      </c>
      <c r="H20" s="5">
        <v>167</v>
      </c>
      <c r="I20" s="5">
        <v>26</v>
      </c>
      <c r="J20" s="12">
        <v>1254</v>
      </c>
      <c r="K20" s="12">
        <v>59</v>
      </c>
      <c r="L20" s="12">
        <v>0</v>
      </c>
      <c r="M20" s="12">
        <v>975</v>
      </c>
      <c r="N20" s="12">
        <v>21</v>
      </c>
      <c r="O20" s="12">
        <v>74</v>
      </c>
      <c r="P20" s="12">
        <v>100</v>
      </c>
      <c r="Q20" s="12">
        <v>25</v>
      </c>
      <c r="R20" s="1"/>
    </row>
    <row r="21" spans="1:18" ht="12.75">
      <c r="A21" s="6" t="s">
        <v>10</v>
      </c>
      <c r="B21" s="5">
        <v>6467</v>
      </c>
      <c r="C21" s="5">
        <v>297</v>
      </c>
      <c r="D21" s="5">
        <v>24</v>
      </c>
      <c r="E21" s="5">
        <v>4373</v>
      </c>
      <c r="F21" s="5">
        <v>77</v>
      </c>
      <c r="G21" s="5">
        <v>1087</v>
      </c>
      <c r="H21" s="5">
        <v>369</v>
      </c>
      <c r="I21" s="5">
        <v>240</v>
      </c>
      <c r="J21" s="12">
        <v>6431</v>
      </c>
      <c r="K21" s="12">
        <v>316</v>
      </c>
      <c r="L21" s="12">
        <v>112</v>
      </c>
      <c r="M21" s="12">
        <v>4317</v>
      </c>
      <c r="N21" s="12">
        <v>66</v>
      </c>
      <c r="O21" s="12">
        <v>1046</v>
      </c>
      <c r="P21" s="12">
        <v>264</v>
      </c>
      <c r="Q21" s="12">
        <v>310</v>
      </c>
      <c r="R21" s="1"/>
    </row>
    <row r="22" spans="1:18" ht="12.75">
      <c r="A22" s="6" t="s">
        <v>9</v>
      </c>
      <c r="B22" s="5">
        <v>1744</v>
      </c>
      <c r="C22" s="5">
        <v>1</v>
      </c>
      <c r="D22" s="5">
        <v>0</v>
      </c>
      <c r="E22" s="5">
        <v>1103</v>
      </c>
      <c r="F22" s="5">
        <v>19</v>
      </c>
      <c r="G22" s="5">
        <v>171</v>
      </c>
      <c r="H22" s="5">
        <v>202</v>
      </c>
      <c r="I22" s="5">
        <v>248</v>
      </c>
      <c r="J22" s="12">
        <v>2088</v>
      </c>
      <c r="K22" s="12">
        <v>2</v>
      </c>
      <c r="L22" s="12">
        <v>0</v>
      </c>
      <c r="M22" s="12">
        <v>1124</v>
      </c>
      <c r="N22" s="12">
        <v>33</v>
      </c>
      <c r="O22" s="12">
        <v>261</v>
      </c>
      <c r="P22" s="12">
        <v>136</v>
      </c>
      <c r="Q22" s="12">
        <v>532</v>
      </c>
      <c r="R22" s="1"/>
    </row>
    <row r="23" spans="1:18" ht="12.75">
      <c r="A23" s="6" t="s">
        <v>8</v>
      </c>
      <c r="B23" s="5">
        <v>450</v>
      </c>
      <c r="C23" s="5">
        <v>2</v>
      </c>
      <c r="D23" s="5">
        <v>0</v>
      </c>
      <c r="E23" s="5">
        <v>366</v>
      </c>
      <c r="F23" s="5">
        <v>5</v>
      </c>
      <c r="G23" s="5">
        <v>36</v>
      </c>
      <c r="H23" s="5">
        <v>36</v>
      </c>
      <c r="I23" s="5">
        <v>5</v>
      </c>
      <c r="J23" s="12">
        <v>445</v>
      </c>
      <c r="K23" s="12">
        <v>3</v>
      </c>
      <c r="L23" s="12">
        <v>1</v>
      </c>
      <c r="M23" s="12">
        <v>314</v>
      </c>
      <c r="N23" s="12">
        <v>0</v>
      </c>
      <c r="O23" s="12">
        <v>61</v>
      </c>
      <c r="P23" s="12">
        <v>57</v>
      </c>
      <c r="Q23" s="12">
        <v>9</v>
      </c>
      <c r="R23" s="1"/>
    </row>
    <row r="24" spans="1:18" ht="12.75">
      <c r="A24" s="6" t="s">
        <v>7</v>
      </c>
      <c r="B24" s="5">
        <v>1333</v>
      </c>
      <c r="C24" s="5">
        <v>67</v>
      </c>
      <c r="D24" s="5">
        <v>6</v>
      </c>
      <c r="E24" s="5">
        <v>771</v>
      </c>
      <c r="F24" s="5">
        <v>9</v>
      </c>
      <c r="G24" s="5">
        <v>389</v>
      </c>
      <c r="H24" s="5">
        <v>58</v>
      </c>
      <c r="I24" s="5">
        <v>33</v>
      </c>
      <c r="J24" s="12">
        <v>1426</v>
      </c>
      <c r="K24" s="12">
        <v>73</v>
      </c>
      <c r="L24" s="12">
        <v>5</v>
      </c>
      <c r="M24" s="12">
        <v>860</v>
      </c>
      <c r="N24" s="12">
        <v>3</v>
      </c>
      <c r="O24" s="12">
        <v>378</v>
      </c>
      <c r="P24" s="12">
        <v>61</v>
      </c>
      <c r="Q24" s="12">
        <v>46</v>
      </c>
      <c r="R24" s="1"/>
    </row>
    <row r="25" spans="1:18" ht="12.75">
      <c r="A25" s="6" t="s">
        <v>6</v>
      </c>
      <c r="B25" s="5">
        <v>160</v>
      </c>
      <c r="C25" s="5">
        <v>3</v>
      </c>
      <c r="D25" s="5">
        <v>0</v>
      </c>
      <c r="E25" s="5">
        <v>124</v>
      </c>
      <c r="F25" s="5">
        <v>4</v>
      </c>
      <c r="G25" s="5">
        <v>26</v>
      </c>
      <c r="H25" s="5">
        <v>1</v>
      </c>
      <c r="I25" s="5">
        <v>2</v>
      </c>
      <c r="J25" s="12">
        <v>174</v>
      </c>
      <c r="K25" s="12">
        <v>0</v>
      </c>
      <c r="L25" s="12">
        <v>0</v>
      </c>
      <c r="M25" s="12">
        <v>140</v>
      </c>
      <c r="N25" s="12">
        <v>0</v>
      </c>
      <c r="O25" s="12">
        <v>28</v>
      </c>
      <c r="P25" s="12">
        <v>6</v>
      </c>
      <c r="Q25" s="12">
        <v>0</v>
      </c>
      <c r="R25" s="1"/>
    </row>
    <row r="26" spans="1:18" ht="12.75">
      <c r="A26" s="4" t="s">
        <v>5</v>
      </c>
      <c r="B26" s="3">
        <v>40509</v>
      </c>
      <c r="C26" s="3">
        <v>1418</v>
      </c>
      <c r="D26" s="3">
        <v>84</v>
      </c>
      <c r="E26" s="3">
        <v>27015</v>
      </c>
      <c r="F26" s="3">
        <v>445</v>
      </c>
      <c r="G26" s="3">
        <v>6281</v>
      </c>
      <c r="H26" s="3">
        <v>3992</v>
      </c>
      <c r="I26" s="3">
        <v>1274</v>
      </c>
      <c r="J26" s="13">
        <v>39586</v>
      </c>
      <c r="K26" s="13">
        <v>1479</v>
      </c>
      <c r="L26" s="13">
        <v>176</v>
      </c>
      <c r="M26" s="13">
        <v>25234</v>
      </c>
      <c r="N26" s="13">
        <v>849</v>
      </c>
      <c r="O26" s="13">
        <v>6434</v>
      </c>
      <c r="P26" s="13">
        <v>3438</v>
      </c>
      <c r="Q26" s="13">
        <v>1976</v>
      </c>
      <c r="R26" s="1"/>
    </row>
    <row r="29" spans="2:9" ht="29.25" customHeight="1">
      <c r="B29" s="86" t="s">
        <v>119</v>
      </c>
      <c r="C29" s="86"/>
      <c r="D29" s="86"/>
      <c r="E29" s="86"/>
      <c r="F29" s="86"/>
      <c r="G29" s="86"/>
      <c r="H29" s="86"/>
      <c r="I29" s="87"/>
    </row>
    <row r="30" spans="2:9" ht="12.75">
      <c r="B30" s="88" t="s">
        <v>29</v>
      </c>
      <c r="C30" s="91" t="s">
        <v>28</v>
      </c>
      <c r="D30" s="88" t="s">
        <v>27</v>
      </c>
      <c r="E30" s="81" t="s">
        <v>26</v>
      </c>
      <c r="F30" s="82"/>
      <c r="G30" s="83"/>
      <c r="H30" s="84" t="s">
        <v>25</v>
      </c>
      <c r="I30" s="88" t="s">
        <v>24</v>
      </c>
    </row>
    <row r="31" spans="2:9" ht="45">
      <c r="B31" s="89"/>
      <c r="C31" s="92"/>
      <c r="D31" s="89"/>
      <c r="E31" s="7" t="s">
        <v>23</v>
      </c>
      <c r="F31" s="7" t="s">
        <v>22</v>
      </c>
      <c r="G31" s="7" t="s">
        <v>21</v>
      </c>
      <c r="H31" s="85"/>
      <c r="I31" s="89"/>
    </row>
    <row r="32" spans="1:9" ht="12.75">
      <c r="A32" s="6" t="s">
        <v>20</v>
      </c>
      <c r="B32" s="59">
        <f aca="true" t="shared" si="0" ref="B32:B49">IF(B9&gt;0,(J9-B9)/B9,"-")</f>
        <v>-0.09341276978417266</v>
      </c>
      <c r="C32" s="59">
        <f aca="true" t="shared" si="1" ref="C32:C49">IF(C9&gt;0,(K9-C9)/C9,"-")</f>
        <v>-0.2197452229299363</v>
      </c>
      <c r="D32" s="59">
        <f aca="true" t="shared" si="2" ref="D32:D49">IF(D9&gt;0,(L9-D9)/D9,"-")</f>
        <v>-0.9444444444444444</v>
      </c>
      <c r="E32" s="59">
        <f aca="true" t="shared" si="3" ref="E32:E49">IF(E9&gt;0,(M9-E9)/E9,"-")</f>
        <v>-0.08906276011320126</v>
      </c>
      <c r="F32" s="59">
        <f aca="true" t="shared" si="4" ref="F32:F49">IF(F9&gt;0,(N9-F9)/F9,"-")</f>
        <v>-0.28888888888888886</v>
      </c>
      <c r="G32" s="59">
        <f aca="true" t="shared" si="5" ref="G32:G49">IF(G9&gt;0,(O9-G9)/G9,"-")</f>
        <v>-0.011343804537521814</v>
      </c>
      <c r="H32" s="59">
        <f aca="true" t="shared" si="6" ref="H32:H49">IF(H9&gt;0,(P9-H9)/H9,"-")</f>
        <v>-0.3099099099099099</v>
      </c>
      <c r="I32" s="59">
        <f aca="true" t="shared" si="7" ref="I32:I49">IF(I9&gt;0,(Q9-I9)/I9,"-")</f>
        <v>0.8199052132701422</v>
      </c>
    </row>
    <row r="33" spans="1:9" ht="12.75">
      <c r="A33" s="6" t="s">
        <v>19</v>
      </c>
      <c r="B33" s="59">
        <f t="shared" si="0"/>
        <v>-0.06659505907626208</v>
      </c>
      <c r="C33" s="59">
        <f t="shared" si="1"/>
        <v>0.6666666666666666</v>
      </c>
      <c r="D33" s="59" t="str">
        <f t="shared" si="2"/>
        <v>-</v>
      </c>
      <c r="E33" s="59">
        <f t="shared" si="3"/>
        <v>0.012558869701726845</v>
      </c>
      <c r="F33" s="59">
        <f t="shared" si="4"/>
        <v>-0.07692307692307693</v>
      </c>
      <c r="G33" s="59">
        <f t="shared" si="5"/>
        <v>-0.3911290322580645</v>
      </c>
      <c r="H33" s="59">
        <f t="shared" si="6"/>
        <v>1</v>
      </c>
      <c r="I33" s="59">
        <f t="shared" si="7"/>
        <v>0.3333333333333333</v>
      </c>
    </row>
    <row r="34" spans="1:9" ht="12.75">
      <c r="A34" s="6" t="s">
        <v>18</v>
      </c>
      <c r="B34" s="59">
        <f t="shared" si="0"/>
        <v>0.10650069156293222</v>
      </c>
      <c r="C34" s="59">
        <f t="shared" si="1"/>
        <v>0.8</v>
      </c>
      <c r="D34" s="59" t="str">
        <f t="shared" si="2"/>
        <v>-</v>
      </c>
      <c r="E34" s="59">
        <f t="shared" si="3"/>
        <v>0.05183585313174946</v>
      </c>
      <c r="F34" s="59">
        <f t="shared" si="4"/>
        <v>1.6666666666666667</v>
      </c>
      <c r="G34" s="59">
        <f t="shared" si="5"/>
        <v>-0.03067484662576687</v>
      </c>
      <c r="H34" s="59">
        <f t="shared" si="6"/>
        <v>0.32142857142857145</v>
      </c>
      <c r="I34" s="59">
        <f t="shared" si="7"/>
        <v>3.8</v>
      </c>
    </row>
    <row r="35" spans="1:9" ht="12.75">
      <c r="A35" s="6" t="s">
        <v>46</v>
      </c>
      <c r="B35" s="59">
        <f t="shared" si="0"/>
        <v>-0.025</v>
      </c>
      <c r="C35" s="59">
        <f t="shared" si="1"/>
        <v>-0.34375</v>
      </c>
      <c r="D35" s="59">
        <f t="shared" si="2"/>
        <v>-0.3333333333333333</v>
      </c>
      <c r="E35" s="59">
        <f t="shared" si="3"/>
        <v>0.04743083003952569</v>
      </c>
      <c r="F35" s="59">
        <f t="shared" si="4"/>
        <v>-0.35294117647058826</v>
      </c>
      <c r="G35" s="59">
        <f t="shared" si="5"/>
        <v>-0.021052631578947368</v>
      </c>
      <c r="H35" s="59">
        <f t="shared" si="6"/>
        <v>-0.17928286852589642</v>
      </c>
      <c r="I35" s="59">
        <f t="shared" si="7"/>
        <v>0.9090909090909091</v>
      </c>
    </row>
    <row r="36" spans="1:9" ht="12.75">
      <c r="A36" s="6" t="s">
        <v>17</v>
      </c>
      <c r="B36" s="59">
        <f t="shared" si="0"/>
        <v>-0.03135085292761641</v>
      </c>
      <c r="C36" s="59">
        <f t="shared" si="1"/>
        <v>0.11363636363636363</v>
      </c>
      <c r="D36" s="59">
        <f t="shared" si="2"/>
        <v>-0.7777777777777778</v>
      </c>
      <c r="E36" s="59">
        <f t="shared" si="3"/>
        <v>0.05024424284717376</v>
      </c>
      <c r="F36" s="59">
        <f t="shared" si="4"/>
        <v>0.058823529411764705</v>
      </c>
      <c r="G36" s="59">
        <f t="shared" si="5"/>
        <v>-0.33152173913043476</v>
      </c>
      <c r="H36" s="59">
        <f t="shared" si="6"/>
        <v>-0.29432624113475175</v>
      </c>
      <c r="I36" s="59">
        <f t="shared" si="7"/>
        <v>4.125</v>
      </c>
    </row>
    <row r="37" spans="1:9" ht="12.75">
      <c r="A37" s="6" t="s">
        <v>16</v>
      </c>
      <c r="B37" s="59">
        <f t="shared" si="0"/>
        <v>0.20323325635103925</v>
      </c>
      <c r="C37" s="59">
        <f t="shared" si="1"/>
        <v>-0.3333333333333333</v>
      </c>
      <c r="D37" s="59" t="str">
        <f t="shared" si="2"/>
        <v>-</v>
      </c>
      <c r="E37" s="59">
        <f t="shared" si="3"/>
        <v>0.035856573705179286</v>
      </c>
      <c r="F37" s="59">
        <f t="shared" si="4"/>
        <v>-0.25</v>
      </c>
      <c r="G37" s="59">
        <f t="shared" si="5"/>
        <v>-0.7101449275362319</v>
      </c>
      <c r="H37" s="59">
        <f t="shared" si="6"/>
        <v>0.8947368421052632</v>
      </c>
      <c r="I37" s="59">
        <f t="shared" si="7"/>
        <v>1.4197530864197532</v>
      </c>
    </row>
    <row r="38" spans="1:9" ht="12.75">
      <c r="A38" s="6" t="s">
        <v>15</v>
      </c>
      <c r="B38" s="59">
        <f t="shared" si="0"/>
        <v>-0.05095057034220532</v>
      </c>
      <c r="C38" s="59">
        <f t="shared" si="1"/>
        <v>0.0975609756097561</v>
      </c>
      <c r="D38" s="59">
        <f t="shared" si="2"/>
        <v>4</v>
      </c>
      <c r="E38" s="59">
        <f t="shared" si="3"/>
        <v>-0.09860664523043944</v>
      </c>
      <c r="F38" s="59">
        <f t="shared" si="4"/>
        <v>4.8</v>
      </c>
      <c r="G38" s="59">
        <f t="shared" si="5"/>
        <v>-0.006896551724137931</v>
      </c>
      <c r="H38" s="59">
        <f t="shared" si="6"/>
        <v>-0.10526315789473684</v>
      </c>
      <c r="I38" s="59">
        <f t="shared" si="7"/>
        <v>-0.14285714285714285</v>
      </c>
    </row>
    <row r="39" spans="1:9" ht="12.75">
      <c r="A39" s="6" t="s">
        <v>14</v>
      </c>
      <c r="B39" s="59">
        <f t="shared" si="0"/>
        <v>0.03814935064935065</v>
      </c>
      <c r="C39" s="59">
        <f t="shared" si="1"/>
        <v>2.375</v>
      </c>
      <c r="D39" s="59">
        <f t="shared" si="2"/>
        <v>-1</v>
      </c>
      <c r="E39" s="59">
        <f t="shared" si="3"/>
        <v>-0.13424124513618677</v>
      </c>
      <c r="F39" s="59">
        <f t="shared" si="4"/>
        <v>14.2</v>
      </c>
      <c r="G39" s="59">
        <f t="shared" si="5"/>
        <v>0.00980392156862745</v>
      </c>
      <c r="H39" s="59">
        <f t="shared" si="6"/>
        <v>-0.125</v>
      </c>
      <c r="I39" s="59">
        <f t="shared" si="7"/>
        <v>-0.6363636363636364</v>
      </c>
    </row>
    <row r="40" spans="1:9" ht="12.75">
      <c r="A40" s="6" t="s">
        <v>13</v>
      </c>
      <c r="B40" s="59">
        <f t="shared" si="0"/>
        <v>0.004023089032709463</v>
      </c>
      <c r="C40" s="59">
        <f t="shared" si="1"/>
        <v>0.0436241610738255</v>
      </c>
      <c r="D40" s="59">
        <f t="shared" si="2"/>
        <v>3.7142857142857144</v>
      </c>
      <c r="E40" s="59">
        <f t="shared" si="3"/>
        <v>-0.06591386554621849</v>
      </c>
      <c r="F40" s="59">
        <f t="shared" si="4"/>
        <v>2.9</v>
      </c>
      <c r="G40" s="59">
        <f t="shared" si="5"/>
        <v>0.12382075471698113</v>
      </c>
      <c r="H40" s="59">
        <f t="shared" si="6"/>
        <v>-0.1075085324232082</v>
      </c>
      <c r="I40" s="59">
        <f t="shared" si="7"/>
        <v>-0.43333333333333335</v>
      </c>
    </row>
    <row r="41" spans="1:9" ht="12.75">
      <c r="A41" s="6" t="s">
        <v>47</v>
      </c>
      <c r="B41" s="59">
        <f t="shared" si="0"/>
        <v>-0.02472277767678604</v>
      </c>
      <c r="C41" s="59">
        <f t="shared" si="1"/>
        <v>0.39215686274509803</v>
      </c>
      <c r="D41" s="59">
        <f t="shared" si="2"/>
        <v>-0.07692307692307693</v>
      </c>
      <c r="E41" s="59">
        <f t="shared" si="3"/>
        <v>-0.2128099173553719</v>
      </c>
      <c r="F41" s="59">
        <f t="shared" si="4"/>
        <v>1.08</v>
      </c>
      <c r="G41" s="59">
        <f t="shared" si="5"/>
        <v>0.34937439846005774</v>
      </c>
      <c r="H41" s="59">
        <f t="shared" si="6"/>
        <v>0.1871345029239766</v>
      </c>
      <c r="I41" s="59">
        <f t="shared" si="7"/>
        <v>-0.10919540229885058</v>
      </c>
    </row>
    <row r="42" spans="1:9" ht="12.75">
      <c r="A42" s="6" t="s">
        <v>12</v>
      </c>
      <c r="B42" s="59">
        <f t="shared" si="0"/>
        <v>-0.08132530120481928</v>
      </c>
      <c r="C42" s="59">
        <f t="shared" si="1"/>
        <v>-0.375</v>
      </c>
      <c r="D42" s="59" t="str">
        <f t="shared" si="2"/>
        <v>-</v>
      </c>
      <c r="E42" s="59">
        <f t="shared" si="3"/>
        <v>-0.06326034063260341</v>
      </c>
      <c r="F42" s="59">
        <f t="shared" si="4"/>
        <v>1.1666666666666667</v>
      </c>
      <c r="G42" s="59">
        <f t="shared" si="5"/>
        <v>-0.524390243902439</v>
      </c>
      <c r="H42" s="59">
        <f t="shared" si="6"/>
        <v>0.2</v>
      </c>
      <c r="I42" s="59">
        <f t="shared" si="7"/>
        <v>0.1388888888888889</v>
      </c>
    </row>
    <row r="43" spans="1:9" ht="12.75">
      <c r="A43" s="6" t="s">
        <v>11</v>
      </c>
      <c r="B43" s="59">
        <f t="shared" si="0"/>
        <v>-0.20330368487928843</v>
      </c>
      <c r="C43" s="59">
        <f t="shared" si="1"/>
        <v>-0.03278688524590164</v>
      </c>
      <c r="D43" s="59">
        <f t="shared" si="2"/>
        <v>-1</v>
      </c>
      <c r="E43" s="59">
        <f t="shared" si="3"/>
        <v>-0.15948275862068967</v>
      </c>
      <c r="F43" s="59">
        <f t="shared" si="4"/>
        <v>-0.4166666666666667</v>
      </c>
      <c r="G43" s="59">
        <f t="shared" si="5"/>
        <v>-0.39344262295081966</v>
      </c>
      <c r="H43" s="59">
        <f t="shared" si="6"/>
        <v>-0.40119760479041916</v>
      </c>
      <c r="I43" s="59">
        <f t="shared" si="7"/>
        <v>-0.038461538461538464</v>
      </c>
    </row>
    <row r="44" spans="1:9" ht="12.75">
      <c r="A44" s="6" t="s">
        <v>10</v>
      </c>
      <c r="B44" s="59">
        <f t="shared" si="0"/>
        <v>-0.005566723364775011</v>
      </c>
      <c r="C44" s="59">
        <f t="shared" si="1"/>
        <v>0.06397306397306397</v>
      </c>
      <c r="D44" s="59">
        <f t="shared" si="2"/>
        <v>3.6666666666666665</v>
      </c>
      <c r="E44" s="59">
        <f t="shared" si="3"/>
        <v>-0.012805854104733592</v>
      </c>
      <c r="F44" s="59">
        <f t="shared" si="4"/>
        <v>-0.14285714285714285</v>
      </c>
      <c r="G44" s="59">
        <f t="shared" si="5"/>
        <v>-0.03771849126034959</v>
      </c>
      <c r="H44" s="59">
        <f t="shared" si="6"/>
        <v>-0.2845528455284553</v>
      </c>
      <c r="I44" s="59">
        <f t="shared" si="7"/>
        <v>0.2916666666666667</v>
      </c>
    </row>
    <row r="45" spans="1:9" ht="12.75">
      <c r="A45" s="6" t="s">
        <v>9</v>
      </c>
      <c r="B45" s="59">
        <f t="shared" si="0"/>
        <v>0.19724770642201836</v>
      </c>
      <c r="C45" s="59">
        <f t="shared" si="1"/>
        <v>1</v>
      </c>
      <c r="D45" s="59" t="str">
        <f t="shared" si="2"/>
        <v>-</v>
      </c>
      <c r="E45" s="59">
        <f t="shared" si="3"/>
        <v>0.019038984587488667</v>
      </c>
      <c r="F45" s="59">
        <f t="shared" si="4"/>
        <v>0.7368421052631579</v>
      </c>
      <c r="G45" s="59">
        <f t="shared" si="5"/>
        <v>0.5263157894736842</v>
      </c>
      <c r="H45" s="59">
        <f t="shared" si="6"/>
        <v>-0.32673267326732675</v>
      </c>
      <c r="I45" s="59">
        <f t="shared" si="7"/>
        <v>1.1451612903225807</v>
      </c>
    </row>
    <row r="46" spans="1:9" ht="12.75">
      <c r="A46" s="6" t="s">
        <v>8</v>
      </c>
      <c r="B46" s="59">
        <f t="shared" si="0"/>
        <v>-0.011111111111111112</v>
      </c>
      <c r="C46" s="59">
        <f t="shared" si="1"/>
        <v>0.5</v>
      </c>
      <c r="D46" s="59" t="str">
        <f t="shared" si="2"/>
        <v>-</v>
      </c>
      <c r="E46" s="59">
        <f t="shared" si="3"/>
        <v>-0.14207650273224043</v>
      </c>
      <c r="F46" s="59">
        <f t="shared" si="4"/>
        <v>-1</v>
      </c>
      <c r="G46" s="59">
        <f t="shared" si="5"/>
        <v>0.6944444444444444</v>
      </c>
      <c r="H46" s="59">
        <f t="shared" si="6"/>
        <v>0.5833333333333334</v>
      </c>
      <c r="I46" s="59">
        <f t="shared" si="7"/>
        <v>0.8</v>
      </c>
    </row>
    <row r="47" spans="1:9" ht="12.75">
      <c r="A47" s="6" t="s">
        <v>7</v>
      </c>
      <c r="B47" s="59">
        <f t="shared" si="0"/>
        <v>0.06976744186046512</v>
      </c>
      <c r="C47" s="59">
        <f t="shared" si="1"/>
        <v>0.08955223880597014</v>
      </c>
      <c r="D47" s="59">
        <f t="shared" si="2"/>
        <v>-0.16666666666666666</v>
      </c>
      <c r="E47" s="59">
        <f t="shared" si="3"/>
        <v>0.11543450064850844</v>
      </c>
      <c r="F47" s="59">
        <f t="shared" si="4"/>
        <v>-0.6666666666666666</v>
      </c>
      <c r="G47" s="59">
        <f t="shared" si="5"/>
        <v>-0.028277634961439587</v>
      </c>
      <c r="H47" s="59">
        <f t="shared" si="6"/>
        <v>0.05172413793103448</v>
      </c>
      <c r="I47" s="59">
        <f t="shared" si="7"/>
        <v>0.3939393939393939</v>
      </c>
    </row>
    <row r="48" spans="1:9" ht="12.75">
      <c r="A48" s="6" t="s">
        <v>6</v>
      </c>
      <c r="B48" s="59">
        <f t="shared" si="0"/>
        <v>0.0875</v>
      </c>
      <c r="C48" s="59">
        <f t="shared" si="1"/>
        <v>-1</v>
      </c>
      <c r="D48" s="59" t="str">
        <f t="shared" si="2"/>
        <v>-</v>
      </c>
      <c r="E48" s="59">
        <f t="shared" si="3"/>
        <v>0.12903225806451613</v>
      </c>
      <c r="F48" s="59">
        <f t="shared" si="4"/>
        <v>-1</v>
      </c>
      <c r="G48" s="59">
        <f t="shared" si="5"/>
        <v>0.07692307692307693</v>
      </c>
      <c r="H48" s="59">
        <f t="shared" si="6"/>
        <v>5</v>
      </c>
      <c r="I48" s="59">
        <f t="shared" si="7"/>
        <v>-1</v>
      </c>
    </row>
    <row r="49" spans="1:9" ht="12.75">
      <c r="A49" s="4" t="s">
        <v>5</v>
      </c>
      <c r="B49" s="60">
        <f t="shared" si="0"/>
        <v>-0.022785060110098992</v>
      </c>
      <c r="C49" s="60">
        <f t="shared" si="1"/>
        <v>0.04301833568406206</v>
      </c>
      <c r="D49" s="60">
        <f t="shared" si="2"/>
        <v>1.0952380952380953</v>
      </c>
      <c r="E49" s="60">
        <f t="shared" si="3"/>
        <v>-0.06592633722006293</v>
      </c>
      <c r="F49" s="60">
        <f t="shared" si="4"/>
        <v>0.9078651685393259</v>
      </c>
      <c r="G49" s="60">
        <f t="shared" si="5"/>
        <v>0.024359178474765163</v>
      </c>
      <c r="H49" s="60">
        <f t="shared" si="6"/>
        <v>-0.13877755511022044</v>
      </c>
      <c r="I49" s="60">
        <f t="shared" si="7"/>
        <v>0.5510204081632653</v>
      </c>
    </row>
  </sheetData>
  <sheetProtection/>
  <mergeCells count="25">
    <mergeCell ref="L7:L8"/>
    <mergeCell ref="A5:C5"/>
    <mergeCell ref="B6:I6"/>
    <mergeCell ref="I7:I8"/>
    <mergeCell ref="D7:D8"/>
    <mergeCell ref="B30:B31"/>
    <mergeCell ref="C30:C31"/>
    <mergeCell ref="D30:D31"/>
    <mergeCell ref="E30:G30"/>
    <mergeCell ref="H30:H31"/>
    <mergeCell ref="B1:Q1"/>
    <mergeCell ref="B7:B8"/>
    <mergeCell ref="C7:C8"/>
    <mergeCell ref="J7:J8"/>
    <mergeCell ref="K7:K8"/>
    <mergeCell ref="F3:G3"/>
    <mergeCell ref="E7:G7"/>
    <mergeCell ref="H7:H8"/>
    <mergeCell ref="B29:I29"/>
    <mergeCell ref="I30:I31"/>
    <mergeCell ref="B2:Y2"/>
    <mergeCell ref="Q7:Q8"/>
    <mergeCell ref="J6:Q6"/>
    <mergeCell ref="M7:O7"/>
    <mergeCell ref="P7:P8"/>
  </mergeCells>
  <hyperlinks>
    <hyperlink ref="F3:G3" location="Indice!A1" display="Volver a Inicio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M27"/>
  <sheetViews>
    <sheetView zoomScalePageLayoutView="0" workbookViewId="0" topLeftCell="A1">
      <selection activeCell="F4" sqref="F4:G4"/>
    </sheetView>
  </sheetViews>
  <sheetFormatPr defaultColWidth="11.421875" defaultRowHeight="15"/>
  <cols>
    <col min="1" max="1" width="24.57421875" style="0" customWidth="1"/>
    <col min="2" max="3" width="13.140625" style="0" customWidth="1"/>
    <col min="4" max="4" width="15.57421875" style="0" customWidth="1"/>
    <col min="5" max="5" width="21.57421875" style="0" customWidth="1"/>
    <col min="6" max="6" width="13.140625" style="0" customWidth="1"/>
    <col min="7" max="7" width="19.28125" style="0" customWidth="1"/>
    <col min="8" max="9" width="21.421875" style="0" customWidth="1"/>
    <col min="10" max="12" width="13.140625" style="0" customWidth="1"/>
    <col min="13" max="13" width="21.421875" style="0" customWidth="1"/>
    <col min="14" max="15" width="13.00390625" style="0" customWidth="1"/>
    <col min="17" max="17" width="12.7109375" style="0" customWidth="1"/>
  </cols>
  <sheetData>
    <row r="1" spans="1:13" ht="15">
      <c r="A1" s="95" t="s">
        <v>117</v>
      </c>
      <c r="B1" s="29" t="s">
        <v>56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ht="15">
      <c r="A2" s="95"/>
    </row>
    <row r="3" ht="15">
      <c r="A3" s="95"/>
    </row>
    <row r="4" spans="1:7" ht="24" customHeight="1">
      <c r="A4" s="49"/>
      <c r="B4" s="50"/>
      <c r="C4" s="50"/>
      <c r="D4" s="51"/>
      <c r="E4" s="51"/>
      <c r="F4" s="79" t="s">
        <v>113</v>
      </c>
      <c r="G4" s="80"/>
    </row>
    <row r="6" spans="1:3" ht="15.75">
      <c r="A6" s="94" t="s">
        <v>108</v>
      </c>
      <c r="B6" s="94"/>
      <c r="C6" s="94"/>
    </row>
    <row r="7" spans="1:13" ht="25.5" customHeight="1">
      <c r="A7" s="104"/>
      <c r="B7" s="96" t="s">
        <v>115</v>
      </c>
      <c r="C7" s="97"/>
      <c r="D7" s="97"/>
      <c r="E7" s="98"/>
      <c r="F7" s="96" t="s">
        <v>114</v>
      </c>
      <c r="G7" s="97"/>
      <c r="H7" s="97"/>
      <c r="I7" s="98"/>
      <c r="J7" s="107" t="s">
        <v>118</v>
      </c>
      <c r="K7" s="108"/>
      <c r="L7" s="108"/>
      <c r="M7" s="109"/>
    </row>
    <row r="8" spans="1:13" ht="46.5" customHeight="1">
      <c r="A8" s="105"/>
      <c r="B8" s="101" t="s">
        <v>4</v>
      </c>
      <c r="C8" s="102" t="s">
        <v>30</v>
      </c>
      <c r="D8" s="103" t="s">
        <v>31</v>
      </c>
      <c r="E8" s="99" t="s">
        <v>111</v>
      </c>
      <c r="F8" s="101" t="s">
        <v>4</v>
      </c>
      <c r="G8" s="102" t="s">
        <v>30</v>
      </c>
      <c r="H8" s="103" t="s">
        <v>31</v>
      </c>
      <c r="I8" s="99" t="s">
        <v>111</v>
      </c>
      <c r="J8" s="101" t="s">
        <v>4</v>
      </c>
      <c r="K8" s="102" t="s">
        <v>30</v>
      </c>
      <c r="L8" s="103" t="s">
        <v>31</v>
      </c>
      <c r="M8" s="99" t="s">
        <v>111</v>
      </c>
    </row>
    <row r="9" spans="1:13" ht="22.5">
      <c r="A9" s="106"/>
      <c r="B9" s="21" t="s">
        <v>32</v>
      </c>
      <c r="C9" s="21" t="s">
        <v>33</v>
      </c>
      <c r="D9" s="21" t="s">
        <v>34</v>
      </c>
      <c r="E9" s="100"/>
      <c r="F9" s="21" t="s">
        <v>32</v>
      </c>
      <c r="G9" s="21" t="s">
        <v>33</v>
      </c>
      <c r="H9" s="21" t="s">
        <v>34</v>
      </c>
      <c r="I9" s="100"/>
      <c r="J9" s="21" t="s">
        <v>32</v>
      </c>
      <c r="K9" s="21" t="s">
        <v>33</v>
      </c>
      <c r="L9" s="21" t="s">
        <v>34</v>
      </c>
      <c r="M9" s="100"/>
    </row>
    <row r="10" spans="1:13" ht="15">
      <c r="A10" s="6" t="s">
        <v>20</v>
      </c>
      <c r="B10" s="12">
        <v>698</v>
      </c>
      <c r="C10" s="12">
        <v>536</v>
      </c>
      <c r="D10" s="12">
        <v>162</v>
      </c>
      <c r="E10" s="57">
        <f>+B10/'Evolución Denuncias'!B9</f>
        <v>0.07846223021582734</v>
      </c>
      <c r="F10" s="12">
        <v>602</v>
      </c>
      <c r="G10" s="12">
        <v>475</v>
      </c>
      <c r="H10" s="12">
        <v>127</v>
      </c>
      <c r="I10" s="57">
        <f>+F10/'Evolución Denuncias'!J9</f>
        <v>0.07464352138871667</v>
      </c>
      <c r="J10" s="57">
        <f aca="true" t="shared" si="0" ref="J10:J27">IF(B10&gt;0,(F10-B10)/B10,"-")</f>
        <v>-0.13753581661891118</v>
      </c>
      <c r="K10" s="57">
        <f aca="true" t="shared" si="1" ref="K10:K27">IF(C10&gt;0,(G10-C10)/C10,"-")</f>
        <v>-0.11380597014925373</v>
      </c>
      <c r="L10" s="57">
        <f aca="true" t="shared" si="2" ref="L10:L27">IF(D10&gt;0,(H10-D10)/D10,"-")</f>
        <v>-0.21604938271604937</v>
      </c>
      <c r="M10" s="57">
        <f>+(I10-E10)/E10</f>
        <v>-0.048669389292229866</v>
      </c>
    </row>
    <row r="11" spans="1:13" ht="15">
      <c r="A11" s="6" t="s">
        <v>19</v>
      </c>
      <c r="B11" s="12">
        <v>126</v>
      </c>
      <c r="C11" s="12">
        <v>73</v>
      </c>
      <c r="D11" s="12">
        <v>53</v>
      </c>
      <c r="E11" s="57">
        <f>+B11/'Evolución Denuncias'!B10</f>
        <v>0.13533834586466165</v>
      </c>
      <c r="F11" s="12">
        <v>127</v>
      </c>
      <c r="G11" s="12">
        <v>80</v>
      </c>
      <c r="H11" s="12">
        <v>47</v>
      </c>
      <c r="I11" s="57">
        <f>+F11/'Evolución Denuncias'!J10</f>
        <v>0.14614499424626007</v>
      </c>
      <c r="J11" s="57">
        <f t="shared" si="0"/>
        <v>0.007936507936507936</v>
      </c>
      <c r="K11" s="57">
        <f t="shared" si="1"/>
        <v>0.0958904109589041</v>
      </c>
      <c r="L11" s="57">
        <f t="shared" si="2"/>
        <v>-0.11320754716981132</v>
      </c>
      <c r="M11" s="57">
        <f aca="true" t="shared" si="3" ref="M11:M27">+(I11-E11)/E11</f>
        <v>0.07984912415292167</v>
      </c>
    </row>
    <row r="12" spans="1:13" ht="15">
      <c r="A12" s="6" t="s">
        <v>18</v>
      </c>
      <c r="B12" s="12">
        <v>104</v>
      </c>
      <c r="C12" s="12">
        <v>59</v>
      </c>
      <c r="D12" s="12">
        <v>45</v>
      </c>
      <c r="E12" s="57">
        <f>+B12/'Evolución Denuncias'!B11</f>
        <v>0.14384508990318118</v>
      </c>
      <c r="F12" s="12">
        <v>125</v>
      </c>
      <c r="G12" s="12">
        <v>102</v>
      </c>
      <c r="H12" s="12">
        <v>23</v>
      </c>
      <c r="I12" s="57">
        <f>+F12/'Evolución Denuncias'!J11</f>
        <v>0.15625</v>
      </c>
      <c r="J12" s="57">
        <f t="shared" si="0"/>
        <v>0.20192307692307693</v>
      </c>
      <c r="K12" s="57">
        <f t="shared" si="1"/>
        <v>0.7288135593220338</v>
      </c>
      <c r="L12" s="57">
        <f t="shared" si="2"/>
        <v>-0.4888888888888889</v>
      </c>
      <c r="M12" s="57">
        <f t="shared" si="3"/>
        <v>0.08623798076923085</v>
      </c>
    </row>
    <row r="13" spans="1:13" ht="15">
      <c r="A13" s="6" t="s">
        <v>46</v>
      </c>
      <c r="B13" s="12">
        <v>80</v>
      </c>
      <c r="C13" s="12">
        <v>58</v>
      </c>
      <c r="D13" s="12">
        <v>22</v>
      </c>
      <c r="E13" s="57">
        <f>+B13/'Evolución Denuncias'!B12</f>
        <v>0.06666666666666667</v>
      </c>
      <c r="F13" s="12">
        <v>120</v>
      </c>
      <c r="G13" s="12">
        <v>85</v>
      </c>
      <c r="H13" s="12">
        <v>35</v>
      </c>
      <c r="I13" s="57">
        <f>+F13/'Evolución Denuncias'!J12</f>
        <v>0.10256410256410256</v>
      </c>
      <c r="J13" s="57">
        <f t="shared" si="0"/>
        <v>0.5</v>
      </c>
      <c r="K13" s="57">
        <f t="shared" si="1"/>
        <v>0.46551724137931033</v>
      </c>
      <c r="L13" s="57">
        <f t="shared" si="2"/>
        <v>0.5909090909090909</v>
      </c>
      <c r="M13" s="57">
        <f t="shared" si="3"/>
        <v>0.5384615384615384</v>
      </c>
    </row>
    <row r="14" spans="1:13" ht="15">
      <c r="A14" s="6" t="s">
        <v>17</v>
      </c>
      <c r="B14" s="12">
        <v>164</v>
      </c>
      <c r="C14" s="12">
        <v>113</v>
      </c>
      <c r="D14" s="12">
        <v>51</v>
      </c>
      <c r="E14" s="57">
        <f>+B14/'Evolución Denuncias'!B13</f>
        <v>0.0756108805901337</v>
      </c>
      <c r="F14" s="12">
        <v>233</v>
      </c>
      <c r="G14" s="12">
        <v>167</v>
      </c>
      <c r="H14" s="12">
        <v>66</v>
      </c>
      <c r="I14" s="57">
        <f>+F14/'Evolución Denuncias'!J13</f>
        <v>0.11089957163255593</v>
      </c>
      <c r="J14" s="57">
        <f t="shared" si="0"/>
        <v>0.42073170731707316</v>
      </c>
      <c r="K14" s="57">
        <f t="shared" si="1"/>
        <v>0.4778761061946903</v>
      </c>
      <c r="L14" s="57">
        <f t="shared" si="2"/>
        <v>0.29411764705882354</v>
      </c>
      <c r="M14" s="57">
        <f t="shared" si="3"/>
        <v>0.4667144565305721</v>
      </c>
    </row>
    <row r="15" spans="1:13" ht="15">
      <c r="A15" s="6" t="s">
        <v>16</v>
      </c>
      <c r="B15" s="12">
        <v>35</v>
      </c>
      <c r="C15" s="12">
        <v>27</v>
      </c>
      <c r="D15" s="12">
        <v>8</v>
      </c>
      <c r="E15" s="57">
        <f>+B15/'Evolución Denuncias'!B14</f>
        <v>0.08083140877598152</v>
      </c>
      <c r="F15" s="12">
        <v>32</v>
      </c>
      <c r="G15" s="12">
        <v>23</v>
      </c>
      <c r="H15" s="12">
        <v>9</v>
      </c>
      <c r="I15" s="57">
        <f>+F15/'Evolución Denuncias'!J14</f>
        <v>0.061420345489443376</v>
      </c>
      <c r="J15" s="57">
        <f t="shared" si="0"/>
        <v>-0.08571428571428572</v>
      </c>
      <c r="K15" s="57">
        <f t="shared" si="1"/>
        <v>-0.14814814814814814</v>
      </c>
      <c r="L15" s="57">
        <f t="shared" si="2"/>
        <v>0.125</v>
      </c>
      <c r="M15" s="57">
        <f t="shared" si="3"/>
        <v>-0.24014258294488622</v>
      </c>
    </row>
    <row r="16" spans="1:13" ht="15">
      <c r="A16" s="6" t="s">
        <v>15</v>
      </c>
      <c r="B16" s="12">
        <v>185</v>
      </c>
      <c r="C16" s="12">
        <v>126</v>
      </c>
      <c r="D16" s="12">
        <v>59</v>
      </c>
      <c r="E16" s="57">
        <f>+B16/'Evolución Denuncias'!B15</f>
        <v>0.14068441064638784</v>
      </c>
      <c r="F16" s="12">
        <v>323</v>
      </c>
      <c r="G16" s="12">
        <v>283</v>
      </c>
      <c r="H16" s="12">
        <v>40</v>
      </c>
      <c r="I16" s="57">
        <f>+F16/'Evolución Denuncias'!J15</f>
        <v>0.2588141025641026</v>
      </c>
      <c r="J16" s="57">
        <f t="shared" si="0"/>
        <v>0.745945945945946</v>
      </c>
      <c r="K16" s="57">
        <f t="shared" si="1"/>
        <v>1.246031746031746</v>
      </c>
      <c r="L16" s="57">
        <f t="shared" si="2"/>
        <v>-0.3220338983050847</v>
      </c>
      <c r="M16" s="57">
        <f t="shared" si="3"/>
        <v>0.839678620928621</v>
      </c>
    </row>
    <row r="17" spans="1:13" ht="15">
      <c r="A17" s="6" t="s">
        <v>14</v>
      </c>
      <c r="B17" s="12">
        <v>90</v>
      </c>
      <c r="C17" s="12">
        <v>57</v>
      </c>
      <c r="D17" s="12">
        <v>33</v>
      </c>
      <c r="E17" s="57">
        <f>+B17/'Evolución Denuncias'!B16</f>
        <v>0.07305194805194805</v>
      </c>
      <c r="F17" s="12">
        <v>85</v>
      </c>
      <c r="G17" s="12">
        <v>51</v>
      </c>
      <c r="H17" s="12">
        <v>34</v>
      </c>
      <c r="I17" s="57">
        <f>+F17/'Evolución Denuncias'!J16</f>
        <v>0.06645817044566067</v>
      </c>
      <c r="J17" s="57">
        <f t="shared" si="0"/>
        <v>-0.05555555555555555</v>
      </c>
      <c r="K17" s="57">
        <f t="shared" si="1"/>
        <v>-0.10526315789473684</v>
      </c>
      <c r="L17" s="57">
        <f t="shared" si="2"/>
        <v>0.030303030303030304</v>
      </c>
      <c r="M17" s="57">
        <f t="shared" si="3"/>
        <v>-0.09026148901051165</v>
      </c>
    </row>
    <row r="18" spans="1:13" ht="15">
      <c r="A18" s="6" t="s">
        <v>13</v>
      </c>
      <c r="B18" s="12">
        <v>606</v>
      </c>
      <c r="C18" s="12">
        <v>374</v>
      </c>
      <c r="D18" s="12">
        <v>232</v>
      </c>
      <c r="E18" s="57">
        <f>+B18/'Evolución Denuncias'!B17</f>
        <v>0.10599965016617106</v>
      </c>
      <c r="F18" s="12">
        <v>575</v>
      </c>
      <c r="G18" s="12">
        <v>331</v>
      </c>
      <c r="H18" s="12">
        <v>244</v>
      </c>
      <c r="I18" s="57">
        <f>+F18/'Evolución Denuncias'!J17</f>
        <v>0.10017421602787456</v>
      </c>
      <c r="J18" s="57">
        <f t="shared" si="0"/>
        <v>-0.05115511551155116</v>
      </c>
      <c r="K18" s="57">
        <f t="shared" si="1"/>
        <v>-0.11497326203208556</v>
      </c>
      <c r="L18" s="57">
        <f t="shared" si="2"/>
        <v>0.05172413793103448</v>
      </c>
      <c r="M18" s="57">
        <f t="shared" si="3"/>
        <v>-0.054957107208978735</v>
      </c>
    </row>
    <row r="19" spans="1:13" ht="15">
      <c r="A19" s="6" t="s">
        <v>47</v>
      </c>
      <c r="B19" s="12">
        <v>680</v>
      </c>
      <c r="C19" s="12">
        <v>365</v>
      </c>
      <c r="D19" s="12">
        <v>315</v>
      </c>
      <c r="E19" s="57">
        <f>+B19/'Evolución Denuncias'!B18</f>
        <v>0.1236138883839302</v>
      </c>
      <c r="F19" s="12">
        <v>708</v>
      </c>
      <c r="G19" s="12">
        <v>421</v>
      </c>
      <c r="H19" s="12">
        <v>287</v>
      </c>
      <c r="I19" s="57">
        <f>+F19/'Evolución Denuncias'!J18</f>
        <v>0.13196644920782852</v>
      </c>
      <c r="J19" s="57">
        <f t="shared" si="0"/>
        <v>0.041176470588235294</v>
      </c>
      <c r="K19" s="57">
        <f t="shared" si="1"/>
        <v>0.15342465753424658</v>
      </c>
      <c r="L19" s="57">
        <f t="shared" si="2"/>
        <v>-0.08888888888888889</v>
      </c>
      <c r="M19" s="57">
        <f t="shared" si="3"/>
        <v>0.06756976042980097</v>
      </c>
    </row>
    <row r="20" spans="1:13" ht="15">
      <c r="A20" s="6" t="s">
        <v>12</v>
      </c>
      <c r="B20" s="12">
        <v>30</v>
      </c>
      <c r="C20" s="12">
        <v>26</v>
      </c>
      <c r="D20" s="12">
        <v>4</v>
      </c>
      <c r="E20" s="57">
        <f>+B20/'Evolución Denuncias'!B19</f>
        <v>0.045180722891566265</v>
      </c>
      <c r="F20" s="12">
        <v>26</v>
      </c>
      <c r="G20" s="12">
        <v>20</v>
      </c>
      <c r="H20" s="12">
        <v>6</v>
      </c>
      <c r="I20" s="57">
        <f>+F20/'Evolución Denuncias'!J19</f>
        <v>0.04262295081967213</v>
      </c>
      <c r="J20" s="57">
        <f t="shared" si="0"/>
        <v>-0.13333333333333333</v>
      </c>
      <c r="K20" s="57">
        <f t="shared" si="1"/>
        <v>-0.23076923076923078</v>
      </c>
      <c r="L20" s="57">
        <f t="shared" si="2"/>
        <v>0.5</v>
      </c>
      <c r="M20" s="57">
        <f t="shared" si="3"/>
        <v>-0.05661202185792355</v>
      </c>
    </row>
    <row r="21" spans="1:13" ht="15">
      <c r="A21" s="6" t="s">
        <v>11</v>
      </c>
      <c r="B21" s="12">
        <v>90</v>
      </c>
      <c r="C21" s="12">
        <v>72</v>
      </c>
      <c r="D21" s="12">
        <v>18</v>
      </c>
      <c r="E21" s="57">
        <f>+B21/'Evolución Denuncias'!B20</f>
        <v>0.05717916137229987</v>
      </c>
      <c r="F21" s="12">
        <v>76</v>
      </c>
      <c r="G21" s="12">
        <v>63</v>
      </c>
      <c r="H21" s="12">
        <v>13</v>
      </c>
      <c r="I21" s="57">
        <f>+F21/'Evolución Denuncias'!J20</f>
        <v>0.06060606060606061</v>
      </c>
      <c r="J21" s="57">
        <f t="shared" si="0"/>
        <v>-0.15555555555555556</v>
      </c>
      <c r="K21" s="57">
        <f t="shared" si="1"/>
        <v>-0.125</v>
      </c>
      <c r="L21" s="57">
        <f t="shared" si="2"/>
        <v>-0.2777777777777778</v>
      </c>
      <c r="M21" s="57">
        <f t="shared" si="3"/>
        <v>0.059932659932660004</v>
      </c>
    </row>
    <row r="22" spans="1:13" ht="15">
      <c r="A22" s="6" t="s">
        <v>10</v>
      </c>
      <c r="B22" s="12">
        <v>895</v>
      </c>
      <c r="C22" s="12">
        <v>500</v>
      </c>
      <c r="D22" s="12">
        <v>395</v>
      </c>
      <c r="E22" s="57">
        <f>+B22/'Evolución Denuncias'!B21</f>
        <v>0.13839492809648987</v>
      </c>
      <c r="F22" s="12">
        <v>726</v>
      </c>
      <c r="G22" s="12">
        <v>389</v>
      </c>
      <c r="H22" s="12">
        <v>337</v>
      </c>
      <c r="I22" s="57">
        <f>+F22/'Evolución Denuncias'!J21</f>
        <v>0.11289068574094231</v>
      </c>
      <c r="J22" s="57">
        <f t="shared" si="0"/>
        <v>-0.1888268156424581</v>
      </c>
      <c r="K22" s="57">
        <f t="shared" si="1"/>
        <v>-0.222</v>
      </c>
      <c r="L22" s="57">
        <f t="shared" si="2"/>
        <v>-0.1468354430379747</v>
      </c>
      <c r="M22" s="57">
        <f t="shared" si="3"/>
        <v>-0.18428596124393976</v>
      </c>
    </row>
    <row r="23" spans="1:13" ht="15">
      <c r="A23" s="6" t="s">
        <v>9</v>
      </c>
      <c r="B23" s="12">
        <v>163</v>
      </c>
      <c r="C23" s="12">
        <v>92</v>
      </c>
      <c r="D23" s="12">
        <v>71</v>
      </c>
      <c r="E23" s="57">
        <f>+B23/'Evolución Denuncias'!B22</f>
        <v>0.09346330275229357</v>
      </c>
      <c r="F23" s="12">
        <v>210</v>
      </c>
      <c r="G23" s="12">
        <v>141</v>
      </c>
      <c r="H23" s="12">
        <v>69</v>
      </c>
      <c r="I23" s="57">
        <f>+F23/'Evolución Denuncias'!J22</f>
        <v>0.10057471264367816</v>
      </c>
      <c r="J23" s="57">
        <f t="shared" si="0"/>
        <v>0.2883435582822086</v>
      </c>
      <c r="K23" s="57">
        <f t="shared" si="1"/>
        <v>0.532608695652174</v>
      </c>
      <c r="L23" s="57">
        <f t="shared" si="2"/>
        <v>-0.028169014084507043</v>
      </c>
      <c r="M23" s="57">
        <f t="shared" si="3"/>
        <v>0.0760877230096609</v>
      </c>
    </row>
    <row r="24" spans="1:13" ht="15">
      <c r="A24" s="6" t="s">
        <v>8</v>
      </c>
      <c r="B24" s="12">
        <v>55</v>
      </c>
      <c r="C24" s="12">
        <v>21</v>
      </c>
      <c r="D24" s="12">
        <v>34</v>
      </c>
      <c r="E24" s="57">
        <f>+B24/'Evolución Denuncias'!B23</f>
        <v>0.12222222222222222</v>
      </c>
      <c r="F24" s="12">
        <v>72</v>
      </c>
      <c r="G24" s="12">
        <v>30</v>
      </c>
      <c r="H24" s="12">
        <v>42</v>
      </c>
      <c r="I24" s="57">
        <f>+F24/'Evolución Denuncias'!J23</f>
        <v>0.16179775280898875</v>
      </c>
      <c r="J24" s="57">
        <f t="shared" si="0"/>
        <v>0.3090909090909091</v>
      </c>
      <c r="K24" s="57">
        <f t="shared" si="1"/>
        <v>0.42857142857142855</v>
      </c>
      <c r="L24" s="57">
        <f t="shared" si="2"/>
        <v>0.23529411764705882</v>
      </c>
      <c r="M24" s="57">
        <f t="shared" si="3"/>
        <v>0.323799795709908</v>
      </c>
    </row>
    <row r="25" spans="1:13" ht="15">
      <c r="A25" s="6" t="s">
        <v>7</v>
      </c>
      <c r="B25" s="12">
        <v>149</v>
      </c>
      <c r="C25" s="12">
        <v>92</v>
      </c>
      <c r="D25" s="12">
        <v>57</v>
      </c>
      <c r="E25" s="57">
        <f>+B25/'Evolución Denuncias'!B24</f>
        <v>0.11177794448612154</v>
      </c>
      <c r="F25" s="12">
        <v>172</v>
      </c>
      <c r="G25" s="12">
        <v>97</v>
      </c>
      <c r="H25" s="12">
        <v>75</v>
      </c>
      <c r="I25" s="57">
        <f>+F25/'Evolución Denuncias'!J24</f>
        <v>0.12061711079943899</v>
      </c>
      <c r="J25" s="57">
        <f t="shared" si="0"/>
        <v>0.15436241610738255</v>
      </c>
      <c r="K25" s="57">
        <f t="shared" si="1"/>
        <v>0.05434782608695652</v>
      </c>
      <c r="L25" s="57">
        <f t="shared" si="2"/>
        <v>0.3157894736842105</v>
      </c>
      <c r="M25" s="57">
        <f t="shared" si="3"/>
        <v>0.07907791070907491</v>
      </c>
    </row>
    <row r="26" spans="1:13" ht="15">
      <c r="A26" s="6" t="s">
        <v>6</v>
      </c>
      <c r="B26" s="12">
        <v>24</v>
      </c>
      <c r="C26" s="12">
        <v>12</v>
      </c>
      <c r="D26" s="12">
        <v>12</v>
      </c>
      <c r="E26" s="57">
        <f>+B26/'Evolución Denuncias'!B25</f>
        <v>0.15</v>
      </c>
      <c r="F26" s="12">
        <v>19</v>
      </c>
      <c r="G26" s="12">
        <v>9</v>
      </c>
      <c r="H26" s="12">
        <v>10</v>
      </c>
      <c r="I26" s="57">
        <f>+F26/'Evolución Denuncias'!J25</f>
        <v>0.10919540229885058</v>
      </c>
      <c r="J26" s="57">
        <f t="shared" si="0"/>
        <v>-0.20833333333333334</v>
      </c>
      <c r="K26" s="57">
        <f t="shared" si="1"/>
        <v>-0.25</v>
      </c>
      <c r="L26" s="57">
        <f t="shared" si="2"/>
        <v>-0.16666666666666666</v>
      </c>
      <c r="M26" s="57">
        <f t="shared" si="3"/>
        <v>-0.27203065134099613</v>
      </c>
    </row>
    <row r="27" spans="1:13" ht="15">
      <c r="A27" s="4" t="s">
        <v>5</v>
      </c>
      <c r="B27" s="13">
        <v>4174</v>
      </c>
      <c r="C27" s="13">
        <v>2603</v>
      </c>
      <c r="D27" s="13">
        <v>1571</v>
      </c>
      <c r="E27" s="58">
        <f>+B27/'Evolución Denuncias'!B26</f>
        <v>0.10303883087708904</v>
      </c>
      <c r="F27" s="13">
        <v>4231</v>
      </c>
      <c r="G27" s="13">
        <v>2767</v>
      </c>
      <c r="H27" s="13">
        <v>1464</v>
      </c>
      <c r="I27" s="58">
        <f>+F27/'Evolución Denuncias'!J26</f>
        <v>0.10688122063355732</v>
      </c>
      <c r="J27" s="58">
        <f t="shared" si="0"/>
        <v>0.013655965500718735</v>
      </c>
      <c r="K27" s="58">
        <f t="shared" si="1"/>
        <v>0.06300422589320015</v>
      </c>
      <c r="L27" s="58">
        <f t="shared" si="2"/>
        <v>-0.06810948440483769</v>
      </c>
      <c r="M27" s="58">
        <f t="shared" si="3"/>
        <v>0.03729069636913596</v>
      </c>
    </row>
  </sheetData>
  <sheetProtection/>
  <mergeCells count="13">
    <mergeCell ref="J8:L8"/>
    <mergeCell ref="A7:A9"/>
    <mergeCell ref="J7:M7"/>
    <mergeCell ref="M8:M9"/>
    <mergeCell ref="E8:E9"/>
    <mergeCell ref="A1:A3"/>
    <mergeCell ref="A6:C6"/>
    <mergeCell ref="F7:I7"/>
    <mergeCell ref="I8:I9"/>
    <mergeCell ref="B7:E7"/>
    <mergeCell ref="B8:D8"/>
    <mergeCell ref="F8:H8"/>
    <mergeCell ref="F4:G4"/>
  </mergeCells>
  <hyperlinks>
    <hyperlink ref="F4:G4" location="Indice!A1" display="Volver a Inicio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J27"/>
  <sheetViews>
    <sheetView zoomScalePageLayoutView="0" workbookViewId="0" topLeftCell="A1">
      <selection activeCell="E3" sqref="E3:F3"/>
    </sheetView>
  </sheetViews>
  <sheetFormatPr defaultColWidth="11.421875" defaultRowHeight="15"/>
  <cols>
    <col min="1" max="1" width="27.421875" style="0" customWidth="1"/>
    <col min="2" max="10" width="18.140625" style="0" customWidth="1"/>
  </cols>
  <sheetData>
    <row r="1" spans="1:10" ht="15" customHeight="1">
      <c r="A1" s="95" t="s">
        <v>117</v>
      </c>
      <c r="B1" s="29" t="s">
        <v>55</v>
      </c>
      <c r="C1" s="29"/>
      <c r="D1" s="29"/>
      <c r="E1" s="29"/>
      <c r="F1" s="29"/>
      <c r="G1" s="29"/>
      <c r="H1" s="29"/>
      <c r="I1" s="29"/>
      <c r="J1" s="29"/>
    </row>
    <row r="2" ht="15">
      <c r="A2" s="95"/>
    </row>
    <row r="3" spans="1:6" ht="33" customHeight="1">
      <c r="A3" s="95"/>
      <c r="E3" s="79" t="s">
        <v>113</v>
      </c>
      <c r="F3" s="80"/>
    </row>
    <row r="4" spans="1:4" ht="15">
      <c r="A4" s="52"/>
      <c r="B4" s="53"/>
      <c r="C4" s="53"/>
      <c r="D4" s="54"/>
    </row>
    <row r="6" spans="1:3" ht="15.75">
      <c r="A6" s="94" t="s">
        <v>108</v>
      </c>
      <c r="B6" s="94"/>
      <c r="C6" s="94"/>
    </row>
    <row r="7" spans="1:10" ht="30.75" customHeight="1">
      <c r="A7" s="104"/>
      <c r="B7" s="96" t="s">
        <v>115</v>
      </c>
      <c r="C7" s="97"/>
      <c r="D7" s="97"/>
      <c r="E7" s="96" t="s">
        <v>114</v>
      </c>
      <c r="F7" s="97"/>
      <c r="G7" s="97"/>
      <c r="H7" s="96" t="s">
        <v>118</v>
      </c>
      <c r="I7" s="97"/>
      <c r="J7" s="155"/>
    </row>
    <row r="8" spans="1:10" ht="25.5" customHeight="1">
      <c r="A8" s="105"/>
      <c r="B8" s="110" t="s">
        <v>3</v>
      </c>
      <c r="C8" s="110" t="s">
        <v>35</v>
      </c>
      <c r="D8" s="110" t="s">
        <v>36</v>
      </c>
      <c r="E8" s="110" t="s">
        <v>3</v>
      </c>
      <c r="F8" s="110" t="s">
        <v>35</v>
      </c>
      <c r="G8" s="110" t="s">
        <v>36</v>
      </c>
      <c r="H8" s="110" t="s">
        <v>3</v>
      </c>
      <c r="I8" s="110" t="s">
        <v>35</v>
      </c>
      <c r="J8" s="110" t="s">
        <v>36</v>
      </c>
    </row>
    <row r="9" spans="1:10" ht="15">
      <c r="A9" s="106"/>
      <c r="B9" s="111"/>
      <c r="C9" s="111"/>
      <c r="D9" s="111"/>
      <c r="E9" s="111"/>
      <c r="F9" s="111"/>
      <c r="G9" s="111"/>
      <c r="H9" s="111"/>
      <c r="I9" s="111"/>
      <c r="J9" s="111"/>
    </row>
    <row r="10" spans="1:10" ht="15">
      <c r="A10" s="6" t="s">
        <v>20</v>
      </c>
      <c r="B10" s="12">
        <v>8548</v>
      </c>
      <c r="C10" s="12">
        <v>6761</v>
      </c>
      <c r="D10" s="12">
        <v>1787</v>
      </c>
      <c r="E10" s="12">
        <v>8007</v>
      </c>
      <c r="F10" s="12">
        <v>6390</v>
      </c>
      <c r="G10" s="12">
        <v>1617</v>
      </c>
      <c r="H10" s="57">
        <f>IF(B10&gt;0,(E10-B10)/B10,"-")</f>
        <v>-0.06328965839962564</v>
      </c>
      <c r="I10" s="57">
        <f>IF(C10&gt;0,(F10-C10)/C10,"-")</f>
        <v>-0.05487353941724597</v>
      </c>
      <c r="J10" s="57">
        <f>IF(D10&gt;0,(G10-D10)/D10,"-")</f>
        <v>-0.09513150531617236</v>
      </c>
    </row>
    <row r="11" spans="1:10" ht="15">
      <c r="A11" s="6" t="s">
        <v>19</v>
      </c>
      <c r="B11" s="12">
        <v>853</v>
      </c>
      <c r="C11" s="12">
        <v>525</v>
      </c>
      <c r="D11" s="12">
        <v>328</v>
      </c>
      <c r="E11" s="12">
        <v>877</v>
      </c>
      <c r="F11" s="12">
        <v>584</v>
      </c>
      <c r="G11" s="12">
        <v>293</v>
      </c>
      <c r="H11" s="57">
        <f aca="true" t="shared" si="0" ref="H11:J27">IF(B11&gt;0,(E11-B11)/B11,"-")</f>
        <v>0.02813599062133646</v>
      </c>
      <c r="I11" s="57">
        <f t="shared" si="0"/>
        <v>0.11238095238095239</v>
      </c>
      <c r="J11" s="57">
        <f t="shared" si="0"/>
        <v>-0.10670731707317073</v>
      </c>
    </row>
    <row r="12" spans="1:10" ht="15">
      <c r="A12" s="6" t="s">
        <v>18</v>
      </c>
      <c r="B12" s="12">
        <v>626</v>
      </c>
      <c r="C12" s="12">
        <v>486</v>
      </c>
      <c r="D12" s="12">
        <v>140</v>
      </c>
      <c r="E12" s="12">
        <v>657</v>
      </c>
      <c r="F12" s="12">
        <v>525</v>
      </c>
      <c r="G12" s="12">
        <v>132</v>
      </c>
      <c r="H12" s="57">
        <f t="shared" si="0"/>
        <v>0.04952076677316294</v>
      </c>
      <c r="I12" s="57">
        <f t="shared" si="0"/>
        <v>0.08024691358024691</v>
      </c>
      <c r="J12" s="57">
        <f t="shared" si="0"/>
        <v>-0.05714285714285714</v>
      </c>
    </row>
    <row r="13" spans="1:10" ht="15">
      <c r="A13" s="6" t="s">
        <v>46</v>
      </c>
      <c r="B13" s="12">
        <v>1174</v>
      </c>
      <c r="C13" s="12">
        <v>794</v>
      </c>
      <c r="D13" s="12">
        <v>380</v>
      </c>
      <c r="E13" s="12">
        <v>1233</v>
      </c>
      <c r="F13" s="12">
        <v>708</v>
      </c>
      <c r="G13" s="12">
        <v>525</v>
      </c>
      <c r="H13" s="57">
        <f t="shared" si="0"/>
        <v>0.05025553662691652</v>
      </c>
      <c r="I13" s="57">
        <f t="shared" si="0"/>
        <v>-0.10831234256926953</v>
      </c>
      <c r="J13" s="57">
        <f t="shared" si="0"/>
        <v>0.3815789473684211</v>
      </c>
    </row>
    <row r="14" spans="1:10" ht="15">
      <c r="A14" s="6" t="s">
        <v>17</v>
      </c>
      <c r="B14" s="12">
        <v>2129</v>
      </c>
      <c r="C14" s="12">
        <v>1712</v>
      </c>
      <c r="D14" s="12">
        <v>417</v>
      </c>
      <c r="E14" s="12">
        <v>2160</v>
      </c>
      <c r="F14" s="12">
        <v>1746</v>
      </c>
      <c r="G14" s="12">
        <v>414</v>
      </c>
      <c r="H14" s="57">
        <f t="shared" si="0"/>
        <v>0.01456082667919211</v>
      </c>
      <c r="I14" s="57">
        <f t="shared" si="0"/>
        <v>0.01985981308411215</v>
      </c>
      <c r="J14" s="57">
        <f t="shared" si="0"/>
        <v>-0.007194244604316547</v>
      </c>
    </row>
    <row r="15" spans="1:10" ht="15">
      <c r="A15" s="6" t="s">
        <v>16</v>
      </c>
      <c r="B15" s="12">
        <v>376</v>
      </c>
      <c r="C15" s="12">
        <v>322</v>
      </c>
      <c r="D15" s="12">
        <v>54</v>
      </c>
      <c r="E15" s="12">
        <v>519</v>
      </c>
      <c r="F15" s="12">
        <v>455</v>
      </c>
      <c r="G15" s="12">
        <v>64</v>
      </c>
      <c r="H15" s="57">
        <f t="shared" si="0"/>
        <v>0.3803191489361702</v>
      </c>
      <c r="I15" s="57">
        <f t="shared" si="0"/>
        <v>0.41304347826086957</v>
      </c>
      <c r="J15" s="57">
        <f t="shared" si="0"/>
        <v>0.18518518518518517</v>
      </c>
    </row>
    <row r="16" spans="1:10" ht="15">
      <c r="A16" s="6" t="s">
        <v>15</v>
      </c>
      <c r="B16" s="12">
        <v>1212</v>
      </c>
      <c r="C16" s="12">
        <v>955</v>
      </c>
      <c r="D16" s="12">
        <v>257</v>
      </c>
      <c r="E16" s="12">
        <v>1200</v>
      </c>
      <c r="F16" s="12">
        <v>974</v>
      </c>
      <c r="G16" s="12">
        <v>226</v>
      </c>
      <c r="H16" s="57">
        <f t="shared" si="0"/>
        <v>-0.009900990099009901</v>
      </c>
      <c r="I16" s="57">
        <f t="shared" si="0"/>
        <v>0.019895287958115182</v>
      </c>
      <c r="J16" s="57">
        <f t="shared" si="0"/>
        <v>-0.12062256809338522</v>
      </c>
    </row>
    <row r="17" spans="1:10" ht="15">
      <c r="A17" s="6" t="s">
        <v>14</v>
      </c>
      <c r="B17" s="12">
        <v>1182</v>
      </c>
      <c r="C17" s="12">
        <v>874</v>
      </c>
      <c r="D17" s="12">
        <v>308</v>
      </c>
      <c r="E17" s="12">
        <v>1238</v>
      </c>
      <c r="F17" s="12">
        <v>933</v>
      </c>
      <c r="G17" s="12">
        <v>305</v>
      </c>
      <c r="H17" s="57">
        <f t="shared" si="0"/>
        <v>0.047377326565143825</v>
      </c>
      <c r="I17" s="57">
        <f t="shared" si="0"/>
        <v>0.06750572082379863</v>
      </c>
      <c r="J17" s="57">
        <f t="shared" si="0"/>
        <v>-0.00974025974025974</v>
      </c>
    </row>
    <row r="18" spans="1:10" ht="15">
      <c r="A18" s="6" t="s">
        <v>13</v>
      </c>
      <c r="B18" s="12">
        <v>5327</v>
      </c>
      <c r="C18" s="12">
        <v>3435</v>
      </c>
      <c r="D18" s="12">
        <v>1892</v>
      </c>
      <c r="E18" s="12">
        <v>5269</v>
      </c>
      <c r="F18" s="12">
        <v>3255</v>
      </c>
      <c r="G18" s="12">
        <v>2014</v>
      </c>
      <c r="H18" s="57">
        <f t="shared" si="0"/>
        <v>-0.010887929416181715</v>
      </c>
      <c r="I18" s="57">
        <f t="shared" si="0"/>
        <v>-0.05240174672489083</v>
      </c>
      <c r="J18" s="57">
        <f t="shared" si="0"/>
        <v>0.06448202959830866</v>
      </c>
    </row>
    <row r="19" spans="1:10" ht="15">
      <c r="A19" s="6" t="s">
        <v>47</v>
      </c>
      <c r="B19" s="12">
        <v>5057</v>
      </c>
      <c r="C19" s="12">
        <v>3279</v>
      </c>
      <c r="D19" s="12">
        <v>1778</v>
      </c>
      <c r="E19" s="12">
        <v>5150</v>
      </c>
      <c r="F19" s="12">
        <v>3347</v>
      </c>
      <c r="G19" s="12">
        <v>1803</v>
      </c>
      <c r="H19" s="57">
        <f t="shared" si="0"/>
        <v>0.018390350009887285</v>
      </c>
      <c r="I19" s="57">
        <f t="shared" si="0"/>
        <v>0.02073802988716072</v>
      </c>
      <c r="J19" s="57">
        <f t="shared" si="0"/>
        <v>0.0140607424071991</v>
      </c>
    </row>
    <row r="20" spans="1:10" ht="15">
      <c r="A20" s="6" t="s">
        <v>12</v>
      </c>
      <c r="B20" s="12">
        <v>629</v>
      </c>
      <c r="C20" s="12">
        <v>583</v>
      </c>
      <c r="D20" s="12">
        <v>46</v>
      </c>
      <c r="E20" s="12">
        <v>557</v>
      </c>
      <c r="F20" s="12">
        <v>518</v>
      </c>
      <c r="G20" s="12">
        <v>39</v>
      </c>
      <c r="H20" s="57">
        <f t="shared" si="0"/>
        <v>-0.11446740858505565</v>
      </c>
      <c r="I20" s="57">
        <f t="shared" si="0"/>
        <v>-0.11149228130360206</v>
      </c>
      <c r="J20" s="57">
        <f t="shared" si="0"/>
        <v>-0.15217391304347827</v>
      </c>
    </row>
    <row r="21" spans="1:10" ht="15">
      <c r="A21" s="6" t="s">
        <v>11</v>
      </c>
      <c r="B21" s="12">
        <v>1419</v>
      </c>
      <c r="C21" s="12">
        <v>1225</v>
      </c>
      <c r="D21" s="12">
        <v>194</v>
      </c>
      <c r="E21" s="12">
        <v>1345</v>
      </c>
      <c r="F21" s="12">
        <v>1141</v>
      </c>
      <c r="G21" s="12">
        <v>204</v>
      </c>
      <c r="H21" s="57">
        <f t="shared" si="0"/>
        <v>-0.05214940098661029</v>
      </c>
      <c r="I21" s="57">
        <f t="shared" si="0"/>
        <v>-0.06857142857142857</v>
      </c>
      <c r="J21" s="57">
        <f t="shared" si="0"/>
        <v>0.05154639175257732</v>
      </c>
    </row>
    <row r="22" spans="1:10" ht="15">
      <c r="A22" s="6" t="s">
        <v>10</v>
      </c>
      <c r="B22" s="12">
        <v>6057</v>
      </c>
      <c r="C22" s="12">
        <v>3447</v>
      </c>
      <c r="D22" s="12">
        <v>2610</v>
      </c>
      <c r="E22" s="12">
        <v>6009</v>
      </c>
      <c r="F22" s="12">
        <v>3463</v>
      </c>
      <c r="G22" s="12">
        <v>2546</v>
      </c>
      <c r="H22" s="57">
        <f t="shared" si="0"/>
        <v>-0.0079247152055473</v>
      </c>
      <c r="I22" s="57">
        <f t="shared" si="0"/>
        <v>0.004641717435451117</v>
      </c>
      <c r="J22" s="57">
        <f t="shared" si="0"/>
        <v>-0.024521072796934867</v>
      </c>
    </row>
    <row r="23" spans="1:10" ht="15">
      <c r="A23" s="6" t="s">
        <v>9</v>
      </c>
      <c r="B23" s="12">
        <v>1492</v>
      </c>
      <c r="C23" s="12">
        <v>930</v>
      </c>
      <c r="D23" s="12">
        <v>562</v>
      </c>
      <c r="E23" s="12">
        <v>1616</v>
      </c>
      <c r="F23" s="12">
        <v>991</v>
      </c>
      <c r="G23" s="12">
        <v>625</v>
      </c>
      <c r="H23" s="57">
        <f t="shared" si="0"/>
        <v>0.08310991957104558</v>
      </c>
      <c r="I23" s="57">
        <f t="shared" si="0"/>
        <v>0.06559139784946237</v>
      </c>
      <c r="J23" s="57">
        <f t="shared" si="0"/>
        <v>0.11209964412811388</v>
      </c>
    </row>
    <row r="24" spans="1:10" ht="15">
      <c r="A24" s="6" t="s">
        <v>8</v>
      </c>
      <c r="B24" s="12">
        <v>444</v>
      </c>
      <c r="C24" s="12">
        <v>268</v>
      </c>
      <c r="D24" s="12">
        <v>176</v>
      </c>
      <c r="E24" s="12">
        <v>442</v>
      </c>
      <c r="F24" s="12">
        <v>245</v>
      </c>
      <c r="G24" s="12">
        <v>197</v>
      </c>
      <c r="H24" s="57">
        <f t="shared" si="0"/>
        <v>-0.0045045045045045045</v>
      </c>
      <c r="I24" s="57">
        <f t="shared" si="0"/>
        <v>-0.08582089552238806</v>
      </c>
      <c r="J24" s="57">
        <f t="shared" si="0"/>
        <v>0.11931818181818182</v>
      </c>
    </row>
    <row r="25" spans="1:10" ht="15">
      <c r="A25" s="6" t="s">
        <v>7</v>
      </c>
      <c r="B25" s="12">
        <v>1333</v>
      </c>
      <c r="C25" s="12">
        <v>897</v>
      </c>
      <c r="D25" s="12">
        <v>436</v>
      </c>
      <c r="E25" s="12">
        <v>1376</v>
      </c>
      <c r="F25" s="12">
        <v>901</v>
      </c>
      <c r="G25" s="12">
        <v>475</v>
      </c>
      <c r="H25" s="57">
        <f t="shared" si="0"/>
        <v>0.03225806451612903</v>
      </c>
      <c r="I25" s="57">
        <f t="shared" si="0"/>
        <v>0.004459308807134894</v>
      </c>
      <c r="J25" s="57">
        <f t="shared" si="0"/>
        <v>0.08944954128440367</v>
      </c>
    </row>
    <row r="26" spans="1:10" ht="15">
      <c r="A26" s="6" t="s">
        <v>6</v>
      </c>
      <c r="B26" s="12">
        <v>160</v>
      </c>
      <c r="C26" s="12">
        <v>94</v>
      </c>
      <c r="D26" s="12">
        <v>66</v>
      </c>
      <c r="E26" s="12">
        <v>174</v>
      </c>
      <c r="F26" s="12">
        <v>107</v>
      </c>
      <c r="G26" s="12">
        <v>67</v>
      </c>
      <c r="H26" s="57">
        <f t="shared" si="0"/>
        <v>0.0875</v>
      </c>
      <c r="I26" s="57">
        <f t="shared" si="0"/>
        <v>0.13829787234042554</v>
      </c>
      <c r="J26" s="57">
        <f t="shared" si="0"/>
        <v>0.015151515151515152</v>
      </c>
    </row>
    <row r="27" spans="1:10" ht="15">
      <c r="A27" s="4" t="s">
        <v>5</v>
      </c>
      <c r="B27" s="14">
        <v>38018</v>
      </c>
      <c r="C27" s="14">
        <v>26587</v>
      </c>
      <c r="D27" s="13">
        <v>11431</v>
      </c>
      <c r="E27" s="14">
        <v>37829</v>
      </c>
      <c r="F27" s="14">
        <v>26283</v>
      </c>
      <c r="G27" s="13">
        <v>11546</v>
      </c>
      <c r="H27" s="58">
        <f t="shared" si="0"/>
        <v>-0.00497132937029828</v>
      </c>
      <c r="I27" s="58">
        <f t="shared" si="0"/>
        <v>-0.011434159551660586</v>
      </c>
      <c r="J27" s="58">
        <f t="shared" si="0"/>
        <v>0.01006036217303823</v>
      </c>
    </row>
  </sheetData>
  <sheetProtection/>
  <mergeCells count="16">
    <mergeCell ref="D8:D9"/>
    <mergeCell ref="E8:E9"/>
    <mergeCell ref="F8:F9"/>
    <mergeCell ref="G8:G9"/>
    <mergeCell ref="H8:H9"/>
    <mergeCell ref="A6:C6"/>
    <mergeCell ref="A1:A3"/>
    <mergeCell ref="I8:I9"/>
    <mergeCell ref="J8:J9"/>
    <mergeCell ref="A7:A9"/>
    <mergeCell ref="B7:D7"/>
    <mergeCell ref="E7:G7"/>
    <mergeCell ref="H7:J7"/>
    <mergeCell ref="B8:B9"/>
    <mergeCell ref="C8:C9"/>
    <mergeCell ref="E3:F3"/>
  </mergeCells>
  <hyperlinks>
    <hyperlink ref="E3:F3" location="Indice!A1" display="Volver a Inicio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Q50"/>
  <sheetViews>
    <sheetView zoomScalePageLayoutView="0" workbookViewId="0" topLeftCell="A1">
      <selection activeCell="D3" sqref="D3:E3"/>
    </sheetView>
  </sheetViews>
  <sheetFormatPr defaultColWidth="11.421875" defaultRowHeight="15"/>
  <cols>
    <col min="1" max="1" width="25.28125" style="16" bestFit="1" customWidth="1"/>
    <col min="2" max="5" width="20.28125" style="17" customWidth="1"/>
    <col min="6" max="7" width="18.8515625" style="17" customWidth="1"/>
    <col min="8" max="8" width="19.7109375" style="63" customWidth="1"/>
    <col min="9" max="9" width="19.7109375" style="67" customWidth="1"/>
    <col min="10" max="10" width="9.8515625" style="16" bestFit="1" customWidth="1"/>
    <col min="11" max="11" width="12.421875" style="16" bestFit="1" customWidth="1"/>
    <col min="12" max="12" width="11.140625" style="16" bestFit="1" customWidth="1"/>
    <col min="13" max="14" width="11.7109375" style="16" bestFit="1" customWidth="1"/>
    <col min="15" max="15" width="12.421875" style="16" bestFit="1" customWidth="1"/>
    <col min="16" max="16" width="11.140625" style="16" bestFit="1" customWidth="1"/>
    <col min="17" max="17" width="11.7109375" style="16" bestFit="1" customWidth="1"/>
    <col min="18" max="16384" width="11.421875" style="16" customWidth="1"/>
  </cols>
  <sheetData>
    <row r="1" spans="1:17" s="15" customFormat="1" ht="14.25" customHeight="1">
      <c r="A1" s="95" t="s">
        <v>117</v>
      </c>
      <c r="B1" s="116" t="s">
        <v>41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17" s="15" customFormat="1" ht="52.5" customHeight="1">
      <c r="A2" s="95"/>
      <c r="B2" s="18"/>
      <c r="C2" s="18"/>
      <c r="D2" s="18"/>
      <c r="E2" s="122" t="s">
        <v>58</v>
      </c>
      <c r="F2" s="122"/>
      <c r="G2" s="122"/>
      <c r="H2" s="122"/>
      <c r="I2" s="122"/>
      <c r="J2" s="122"/>
      <c r="K2" s="122"/>
      <c r="L2" s="122"/>
      <c r="M2" s="18"/>
      <c r="N2" s="18"/>
      <c r="O2" s="18"/>
      <c r="P2" s="18"/>
      <c r="Q2" s="18"/>
    </row>
    <row r="3" spans="1:17" s="15" customFormat="1" ht="30" customHeight="1">
      <c r="A3" s="95"/>
      <c r="B3" s="18"/>
      <c r="C3" s="18"/>
      <c r="D3" s="79" t="s">
        <v>113</v>
      </c>
      <c r="E3" s="80"/>
      <c r="F3" s="18"/>
      <c r="G3" s="18"/>
      <c r="H3" s="64"/>
      <c r="I3" s="64"/>
      <c r="J3" s="18"/>
      <c r="K3" s="18"/>
      <c r="L3" s="18"/>
      <c r="M3" s="18"/>
      <c r="N3" s="18"/>
      <c r="O3" s="18"/>
      <c r="P3" s="18"/>
      <c r="Q3" s="18"/>
    </row>
    <row r="4" spans="2:17" s="15" customFormat="1" ht="14.25" customHeight="1">
      <c r="B4" s="18"/>
      <c r="C4" s="18"/>
      <c r="D4" s="18"/>
      <c r="E4" s="18"/>
      <c r="F4" s="18"/>
      <c r="G4" s="18"/>
      <c r="H4" s="64"/>
      <c r="I4" s="64"/>
      <c r="J4" s="18"/>
      <c r="K4" s="18"/>
      <c r="L4" s="18"/>
      <c r="M4" s="18"/>
      <c r="N4" s="18"/>
      <c r="O4" s="18"/>
      <c r="P4" s="18"/>
      <c r="Q4" s="18"/>
    </row>
    <row r="5" spans="2:17" s="15" customFormat="1" ht="14.25" customHeight="1">
      <c r="B5" s="18"/>
      <c r="C5" s="18"/>
      <c r="D5" s="18"/>
      <c r="E5" s="18"/>
      <c r="F5" s="18"/>
      <c r="G5" s="18"/>
      <c r="H5" s="64"/>
      <c r="I5" s="64"/>
      <c r="J5" s="18"/>
      <c r="K5" s="18"/>
      <c r="L5" s="18"/>
      <c r="M5" s="18"/>
      <c r="N5" s="18"/>
      <c r="O5" s="18"/>
      <c r="P5" s="18"/>
      <c r="Q5" s="18"/>
    </row>
    <row r="6" spans="1:17" s="15" customFormat="1" ht="14.25" customHeight="1">
      <c r="A6" s="94" t="s">
        <v>108</v>
      </c>
      <c r="B6" s="94"/>
      <c r="C6" s="94"/>
      <c r="D6" s="18"/>
      <c r="E6" s="18"/>
      <c r="F6" s="18"/>
      <c r="G6" s="18"/>
      <c r="H6" s="64"/>
      <c r="I6" s="64"/>
      <c r="J6" s="18"/>
      <c r="K6" s="18"/>
      <c r="L6" s="18"/>
      <c r="M6" s="18"/>
      <c r="N6" s="18"/>
      <c r="O6" s="18"/>
      <c r="P6" s="18"/>
      <c r="Q6" s="18"/>
    </row>
    <row r="9" spans="1:13" ht="31.5" customHeight="1">
      <c r="A9" s="121"/>
      <c r="B9" s="123" t="s">
        <v>115</v>
      </c>
      <c r="C9" s="123"/>
      <c r="D9" s="123"/>
      <c r="E9" s="123"/>
      <c r="F9" s="123" t="s">
        <v>114</v>
      </c>
      <c r="G9" s="123"/>
      <c r="H9" s="123"/>
      <c r="I9" s="123"/>
      <c r="J9" s="124" t="s">
        <v>118</v>
      </c>
      <c r="K9" s="123"/>
      <c r="L9" s="123"/>
      <c r="M9" s="123"/>
    </row>
    <row r="10" spans="1:13" ht="20.25" customHeight="1">
      <c r="A10" s="121"/>
      <c r="B10" s="55" t="s">
        <v>37</v>
      </c>
      <c r="C10" s="55" t="s">
        <v>38</v>
      </c>
      <c r="D10" s="55" t="s">
        <v>39</v>
      </c>
      <c r="E10" s="55" t="s">
        <v>40</v>
      </c>
      <c r="F10" s="55" t="s">
        <v>37</v>
      </c>
      <c r="G10" s="55" t="s">
        <v>38</v>
      </c>
      <c r="H10" s="21" t="s">
        <v>39</v>
      </c>
      <c r="I10" s="21" t="s">
        <v>40</v>
      </c>
      <c r="J10" s="55" t="s">
        <v>37</v>
      </c>
      <c r="K10" s="55" t="s">
        <v>38</v>
      </c>
      <c r="L10" s="55" t="s">
        <v>39</v>
      </c>
      <c r="M10" s="55" t="s">
        <v>40</v>
      </c>
    </row>
    <row r="11" spans="1:13" ht="15" customHeight="1">
      <c r="A11" s="6" t="s">
        <v>20</v>
      </c>
      <c r="B11" s="19">
        <v>2052</v>
      </c>
      <c r="C11" s="19">
        <v>20</v>
      </c>
      <c r="D11" s="19">
        <v>1541</v>
      </c>
      <c r="E11" s="19">
        <v>491</v>
      </c>
      <c r="F11" s="19">
        <v>2042</v>
      </c>
      <c r="G11" s="19">
        <v>7</v>
      </c>
      <c r="H11" s="65">
        <v>1557</v>
      </c>
      <c r="I11" s="65">
        <v>478</v>
      </c>
      <c r="J11" s="61">
        <f>IF(B11=0,"-",(F11-B11)/B11)</f>
        <v>-0.004873294346978557</v>
      </c>
      <c r="K11" s="61">
        <f>IF(C11=0,"-",(G11-C11)/C11)</f>
        <v>-0.65</v>
      </c>
      <c r="L11" s="61">
        <f>IF(D11=0,"-",(H11-D11)/D11)</f>
        <v>0.010382868267358857</v>
      </c>
      <c r="M11" s="61">
        <f>IF(E11=0,"-",(I11-E11)/E11)</f>
        <v>-0.026476578411405296</v>
      </c>
    </row>
    <row r="12" spans="1:13" ht="15" customHeight="1">
      <c r="A12" s="6" t="s">
        <v>19</v>
      </c>
      <c r="B12" s="19">
        <v>195</v>
      </c>
      <c r="C12" s="19">
        <v>4</v>
      </c>
      <c r="D12" s="19">
        <v>166</v>
      </c>
      <c r="E12" s="19">
        <v>25</v>
      </c>
      <c r="F12" s="19">
        <v>163</v>
      </c>
      <c r="G12" s="19">
        <v>0</v>
      </c>
      <c r="H12" s="65">
        <v>138</v>
      </c>
      <c r="I12" s="65">
        <v>25</v>
      </c>
      <c r="J12" s="61">
        <f aca="true" t="shared" si="0" ref="J12:J28">IF(B12=0,"-",(F12-B12)/B12)</f>
        <v>-0.1641025641025641</v>
      </c>
      <c r="K12" s="61">
        <f aca="true" t="shared" si="1" ref="K12:K28">IF(C12=0,"-",(G12-C12)/C12)</f>
        <v>-1</v>
      </c>
      <c r="L12" s="61">
        <f aca="true" t="shared" si="2" ref="L12:L28">IF(D12=0,"-",(H12-D12)/D12)</f>
        <v>-0.1686746987951807</v>
      </c>
      <c r="M12" s="61">
        <f aca="true" t="shared" si="3" ref="M12:M28">IF(E12=0,"-",(I12-E12)/E12)</f>
        <v>0</v>
      </c>
    </row>
    <row r="13" spans="1:13" ht="15" customHeight="1">
      <c r="A13" s="6" t="s">
        <v>18</v>
      </c>
      <c r="B13" s="19">
        <v>187</v>
      </c>
      <c r="C13" s="19">
        <v>0</v>
      </c>
      <c r="D13" s="19">
        <v>123</v>
      </c>
      <c r="E13" s="19">
        <v>64</v>
      </c>
      <c r="F13" s="19">
        <v>194</v>
      </c>
      <c r="G13" s="19">
        <v>0</v>
      </c>
      <c r="H13" s="65">
        <v>135</v>
      </c>
      <c r="I13" s="65">
        <v>59</v>
      </c>
      <c r="J13" s="61">
        <f t="shared" si="0"/>
        <v>0.0374331550802139</v>
      </c>
      <c r="K13" s="61" t="str">
        <f t="shared" si="1"/>
        <v>-</v>
      </c>
      <c r="L13" s="61">
        <f t="shared" si="2"/>
        <v>0.0975609756097561</v>
      </c>
      <c r="M13" s="61">
        <f t="shared" si="3"/>
        <v>-0.078125</v>
      </c>
    </row>
    <row r="14" spans="1:13" ht="15" customHeight="1">
      <c r="A14" s="6" t="s">
        <v>46</v>
      </c>
      <c r="B14" s="19">
        <v>195</v>
      </c>
      <c r="C14" s="19">
        <v>0</v>
      </c>
      <c r="D14" s="19">
        <v>168</v>
      </c>
      <c r="E14" s="19">
        <v>27</v>
      </c>
      <c r="F14" s="19">
        <v>192</v>
      </c>
      <c r="G14" s="19">
        <v>0</v>
      </c>
      <c r="H14" s="65">
        <v>165</v>
      </c>
      <c r="I14" s="65">
        <v>27</v>
      </c>
      <c r="J14" s="61">
        <f t="shared" si="0"/>
        <v>-0.015384615384615385</v>
      </c>
      <c r="K14" s="61" t="str">
        <f t="shared" si="1"/>
        <v>-</v>
      </c>
      <c r="L14" s="61">
        <f t="shared" si="2"/>
        <v>-0.017857142857142856</v>
      </c>
      <c r="M14" s="61">
        <f t="shared" si="3"/>
        <v>0</v>
      </c>
    </row>
    <row r="15" spans="1:13" ht="15" customHeight="1">
      <c r="A15" s="6" t="s">
        <v>17</v>
      </c>
      <c r="B15" s="19">
        <v>576</v>
      </c>
      <c r="C15" s="19">
        <v>10</v>
      </c>
      <c r="D15" s="19">
        <v>347</v>
      </c>
      <c r="E15" s="19">
        <v>219</v>
      </c>
      <c r="F15" s="19">
        <v>482</v>
      </c>
      <c r="G15" s="19">
        <v>7</v>
      </c>
      <c r="H15" s="65">
        <v>305</v>
      </c>
      <c r="I15" s="65">
        <v>170</v>
      </c>
      <c r="J15" s="61">
        <f t="shared" si="0"/>
        <v>-0.16319444444444445</v>
      </c>
      <c r="K15" s="61">
        <f t="shared" si="1"/>
        <v>-0.3</v>
      </c>
      <c r="L15" s="61">
        <f t="shared" si="2"/>
        <v>-0.12103746397694524</v>
      </c>
      <c r="M15" s="61">
        <f t="shared" si="3"/>
        <v>-0.2237442922374429</v>
      </c>
    </row>
    <row r="16" spans="1:13" ht="15" customHeight="1">
      <c r="A16" s="6" t="s">
        <v>16</v>
      </c>
      <c r="B16" s="19">
        <v>70</v>
      </c>
      <c r="C16" s="19">
        <v>0</v>
      </c>
      <c r="D16" s="19">
        <v>46</v>
      </c>
      <c r="E16" s="19">
        <v>24</v>
      </c>
      <c r="F16" s="19">
        <v>87</v>
      </c>
      <c r="G16" s="19">
        <v>0</v>
      </c>
      <c r="H16" s="65">
        <v>53</v>
      </c>
      <c r="I16" s="65">
        <v>34</v>
      </c>
      <c r="J16" s="61">
        <f t="shared" si="0"/>
        <v>0.24285714285714285</v>
      </c>
      <c r="K16" s="61" t="str">
        <f t="shared" si="1"/>
        <v>-</v>
      </c>
      <c r="L16" s="61">
        <f t="shared" si="2"/>
        <v>0.15217391304347827</v>
      </c>
      <c r="M16" s="61">
        <f t="shared" si="3"/>
        <v>0.4166666666666667</v>
      </c>
    </row>
    <row r="17" spans="1:13" ht="15" customHeight="1">
      <c r="A17" s="6" t="s">
        <v>15</v>
      </c>
      <c r="B17" s="19">
        <v>379</v>
      </c>
      <c r="C17" s="19">
        <v>0</v>
      </c>
      <c r="D17" s="19">
        <v>275</v>
      </c>
      <c r="E17" s="19">
        <v>104</v>
      </c>
      <c r="F17" s="19">
        <v>356</v>
      </c>
      <c r="G17" s="19">
        <v>0</v>
      </c>
      <c r="H17" s="65">
        <v>254</v>
      </c>
      <c r="I17" s="65">
        <v>102</v>
      </c>
      <c r="J17" s="61">
        <f t="shared" si="0"/>
        <v>-0.06068601583113457</v>
      </c>
      <c r="K17" s="61" t="str">
        <f t="shared" si="1"/>
        <v>-</v>
      </c>
      <c r="L17" s="61">
        <f t="shared" si="2"/>
        <v>-0.07636363636363637</v>
      </c>
      <c r="M17" s="61">
        <f t="shared" si="3"/>
        <v>-0.019230769230769232</v>
      </c>
    </row>
    <row r="18" spans="1:13" ht="15" customHeight="1">
      <c r="A18" s="6" t="s">
        <v>14</v>
      </c>
      <c r="B18" s="19">
        <v>396</v>
      </c>
      <c r="C18" s="19">
        <v>1</v>
      </c>
      <c r="D18" s="19">
        <v>320</v>
      </c>
      <c r="E18" s="19">
        <v>75</v>
      </c>
      <c r="F18" s="19">
        <v>404</v>
      </c>
      <c r="G18" s="19">
        <v>0</v>
      </c>
      <c r="H18" s="65">
        <v>295</v>
      </c>
      <c r="I18" s="65">
        <v>109</v>
      </c>
      <c r="J18" s="61">
        <f t="shared" si="0"/>
        <v>0.020202020202020204</v>
      </c>
      <c r="K18" s="61">
        <f t="shared" si="1"/>
        <v>-1</v>
      </c>
      <c r="L18" s="61">
        <f t="shared" si="2"/>
        <v>-0.078125</v>
      </c>
      <c r="M18" s="61">
        <f t="shared" si="3"/>
        <v>0.4533333333333333</v>
      </c>
    </row>
    <row r="19" spans="1:13" ht="15" customHeight="1">
      <c r="A19" s="6" t="s">
        <v>13</v>
      </c>
      <c r="B19" s="19">
        <v>1389</v>
      </c>
      <c r="C19" s="19">
        <v>65</v>
      </c>
      <c r="D19" s="19">
        <v>651</v>
      </c>
      <c r="E19" s="19">
        <v>673</v>
      </c>
      <c r="F19" s="19">
        <v>1287</v>
      </c>
      <c r="G19" s="19">
        <v>47</v>
      </c>
      <c r="H19" s="65">
        <v>654</v>
      </c>
      <c r="I19" s="65">
        <v>586</v>
      </c>
      <c r="J19" s="61">
        <f t="shared" si="0"/>
        <v>-0.0734341252699784</v>
      </c>
      <c r="K19" s="61">
        <f t="shared" si="1"/>
        <v>-0.27692307692307694</v>
      </c>
      <c r="L19" s="61">
        <f t="shared" si="2"/>
        <v>0.004608294930875576</v>
      </c>
      <c r="M19" s="61">
        <f t="shared" si="3"/>
        <v>-0.12927191679049035</v>
      </c>
    </row>
    <row r="20" spans="1:13" ht="15" customHeight="1">
      <c r="A20" s="6" t="s">
        <v>47</v>
      </c>
      <c r="B20" s="19">
        <v>1235</v>
      </c>
      <c r="C20" s="19">
        <v>26</v>
      </c>
      <c r="D20" s="19">
        <v>1008</v>
      </c>
      <c r="E20" s="19">
        <v>201</v>
      </c>
      <c r="F20" s="19">
        <v>1113</v>
      </c>
      <c r="G20" s="19">
        <v>8</v>
      </c>
      <c r="H20" s="65">
        <v>916</v>
      </c>
      <c r="I20" s="65">
        <v>189</v>
      </c>
      <c r="J20" s="61">
        <f t="shared" si="0"/>
        <v>-0.09878542510121457</v>
      </c>
      <c r="K20" s="61">
        <f t="shared" si="1"/>
        <v>-0.6923076923076923</v>
      </c>
      <c r="L20" s="61">
        <f t="shared" si="2"/>
        <v>-0.09126984126984126</v>
      </c>
      <c r="M20" s="61">
        <f t="shared" si="3"/>
        <v>-0.05970149253731343</v>
      </c>
    </row>
    <row r="21" spans="1:13" ht="15" customHeight="1">
      <c r="A21" s="6" t="s">
        <v>12</v>
      </c>
      <c r="B21" s="19">
        <v>181</v>
      </c>
      <c r="C21" s="19">
        <v>1</v>
      </c>
      <c r="D21" s="19">
        <v>147</v>
      </c>
      <c r="E21" s="19">
        <v>33</v>
      </c>
      <c r="F21" s="19">
        <v>180</v>
      </c>
      <c r="G21" s="19">
        <v>0</v>
      </c>
      <c r="H21" s="65">
        <v>145</v>
      </c>
      <c r="I21" s="65">
        <v>35</v>
      </c>
      <c r="J21" s="61">
        <f t="shared" si="0"/>
        <v>-0.0055248618784530384</v>
      </c>
      <c r="K21" s="61">
        <f t="shared" si="1"/>
        <v>-1</v>
      </c>
      <c r="L21" s="61">
        <f t="shared" si="2"/>
        <v>-0.013605442176870748</v>
      </c>
      <c r="M21" s="61">
        <f t="shared" si="3"/>
        <v>0.06060606060606061</v>
      </c>
    </row>
    <row r="22" spans="1:13" ht="15" customHeight="1">
      <c r="A22" s="6" t="s">
        <v>11</v>
      </c>
      <c r="B22" s="19">
        <v>469</v>
      </c>
      <c r="C22" s="19">
        <v>3</v>
      </c>
      <c r="D22" s="19">
        <v>356</v>
      </c>
      <c r="E22" s="19">
        <v>110</v>
      </c>
      <c r="F22" s="19">
        <v>459</v>
      </c>
      <c r="G22" s="19">
        <v>6</v>
      </c>
      <c r="H22" s="65">
        <v>312</v>
      </c>
      <c r="I22" s="65">
        <v>141</v>
      </c>
      <c r="J22" s="61">
        <f t="shared" si="0"/>
        <v>-0.021321961620469083</v>
      </c>
      <c r="K22" s="61">
        <f t="shared" si="1"/>
        <v>1</v>
      </c>
      <c r="L22" s="61">
        <f t="shared" si="2"/>
        <v>-0.12359550561797752</v>
      </c>
      <c r="M22" s="61">
        <f t="shared" si="3"/>
        <v>0.2818181818181818</v>
      </c>
    </row>
    <row r="23" spans="1:13" ht="15" customHeight="1">
      <c r="A23" s="6" t="s">
        <v>10</v>
      </c>
      <c r="B23" s="19">
        <v>1372</v>
      </c>
      <c r="C23" s="19">
        <v>45</v>
      </c>
      <c r="D23" s="19">
        <v>762</v>
      </c>
      <c r="E23" s="19">
        <v>565</v>
      </c>
      <c r="F23" s="19">
        <v>1400</v>
      </c>
      <c r="G23" s="19">
        <v>6</v>
      </c>
      <c r="H23" s="65">
        <v>798</v>
      </c>
      <c r="I23" s="65">
        <v>596</v>
      </c>
      <c r="J23" s="61">
        <f t="shared" si="0"/>
        <v>0.02040816326530612</v>
      </c>
      <c r="K23" s="61">
        <f t="shared" si="1"/>
        <v>-0.8666666666666667</v>
      </c>
      <c r="L23" s="61">
        <f t="shared" si="2"/>
        <v>0.047244094488188976</v>
      </c>
      <c r="M23" s="61">
        <f t="shared" si="3"/>
        <v>0.05486725663716814</v>
      </c>
    </row>
    <row r="24" spans="1:13" ht="15" customHeight="1">
      <c r="A24" s="6" t="s">
        <v>9</v>
      </c>
      <c r="B24" s="19">
        <v>372</v>
      </c>
      <c r="C24" s="19">
        <v>75</v>
      </c>
      <c r="D24" s="19">
        <v>238</v>
      </c>
      <c r="E24" s="19">
        <v>59</v>
      </c>
      <c r="F24" s="19">
        <v>392</v>
      </c>
      <c r="G24" s="19">
        <v>78</v>
      </c>
      <c r="H24" s="65">
        <v>275</v>
      </c>
      <c r="I24" s="65">
        <v>39</v>
      </c>
      <c r="J24" s="61">
        <f t="shared" si="0"/>
        <v>0.053763440860215055</v>
      </c>
      <c r="K24" s="61">
        <f t="shared" si="1"/>
        <v>0.04</v>
      </c>
      <c r="L24" s="61">
        <f t="shared" si="2"/>
        <v>0.15546218487394958</v>
      </c>
      <c r="M24" s="61">
        <f t="shared" si="3"/>
        <v>-0.3389830508474576</v>
      </c>
    </row>
    <row r="25" spans="1:13" ht="15" customHeight="1">
      <c r="A25" s="6" t="s">
        <v>8</v>
      </c>
      <c r="B25" s="19">
        <v>100</v>
      </c>
      <c r="C25" s="19">
        <v>0</v>
      </c>
      <c r="D25" s="19">
        <v>74</v>
      </c>
      <c r="E25" s="19">
        <v>26</v>
      </c>
      <c r="F25" s="19">
        <v>104</v>
      </c>
      <c r="G25" s="19">
        <v>0</v>
      </c>
      <c r="H25" s="65">
        <v>72</v>
      </c>
      <c r="I25" s="65">
        <v>32</v>
      </c>
      <c r="J25" s="61">
        <f t="shared" si="0"/>
        <v>0.04</v>
      </c>
      <c r="K25" s="61" t="str">
        <f t="shared" si="1"/>
        <v>-</v>
      </c>
      <c r="L25" s="61">
        <f t="shared" si="2"/>
        <v>-0.02702702702702703</v>
      </c>
      <c r="M25" s="61">
        <f t="shared" si="3"/>
        <v>0.23076923076923078</v>
      </c>
    </row>
    <row r="26" spans="1:13" ht="15" customHeight="1">
      <c r="A26" s="6" t="s">
        <v>7</v>
      </c>
      <c r="B26" s="19">
        <v>208</v>
      </c>
      <c r="C26" s="19">
        <v>7</v>
      </c>
      <c r="D26" s="19">
        <v>111</v>
      </c>
      <c r="E26" s="19">
        <v>90</v>
      </c>
      <c r="F26" s="19">
        <v>183</v>
      </c>
      <c r="G26" s="19">
        <v>13</v>
      </c>
      <c r="H26" s="65">
        <v>117</v>
      </c>
      <c r="I26" s="65">
        <v>53</v>
      </c>
      <c r="J26" s="61">
        <f t="shared" si="0"/>
        <v>-0.1201923076923077</v>
      </c>
      <c r="K26" s="61">
        <f t="shared" si="1"/>
        <v>0.8571428571428571</v>
      </c>
      <c r="L26" s="61">
        <f t="shared" si="2"/>
        <v>0.05405405405405406</v>
      </c>
      <c r="M26" s="61">
        <f t="shared" si="3"/>
        <v>-0.4111111111111111</v>
      </c>
    </row>
    <row r="27" spans="1:13" ht="15" customHeight="1">
      <c r="A27" s="6" t="s">
        <v>6</v>
      </c>
      <c r="B27" s="19">
        <v>65</v>
      </c>
      <c r="C27" s="19">
        <v>0</v>
      </c>
      <c r="D27" s="19">
        <v>60</v>
      </c>
      <c r="E27" s="19">
        <v>5</v>
      </c>
      <c r="F27" s="19">
        <v>66</v>
      </c>
      <c r="G27" s="19">
        <v>0</v>
      </c>
      <c r="H27" s="65">
        <v>63</v>
      </c>
      <c r="I27" s="65">
        <v>3</v>
      </c>
      <c r="J27" s="61">
        <f t="shared" si="0"/>
        <v>0.015384615384615385</v>
      </c>
      <c r="K27" s="61" t="str">
        <f t="shared" si="1"/>
        <v>-</v>
      </c>
      <c r="L27" s="61">
        <f t="shared" si="2"/>
        <v>0.05</v>
      </c>
      <c r="M27" s="61">
        <f t="shared" si="3"/>
        <v>-0.4</v>
      </c>
    </row>
    <row r="28" spans="1:13" ht="15" customHeight="1">
      <c r="A28" s="4" t="s">
        <v>5</v>
      </c>
      <c r="B28" s="20">
        <v>9441</v>
      </c>
      <c r="C28" s="20">
        <v>257</v>
      </c>
      <c r="D28" s="20">
        <v>6393</v>
      </c>
      <c r="E28" s="20">
        <v>2791</v>
      </c>
      <c r="F28" s="20">
        <v>9104</v>
      </c>
      <c r="G28" s="20">
        <v>172</v>
      </c>
      <c r="H28" s="66">
        <v>6254</v>
      </c>
      <c r="I28" s="66">
        <v>2678</v>
      </c>
      <c r="J28" s="62">
        <f t="shared" si="0"/>
        <v>-0.03569537125304523</v>
      </c>
      <c r="K28" s="62">
        <f t="shared" si="1"/>
        <v>-0.33073929961089493</v>
      </c>
      <c r="L28" s="62">
        <f t="shared" si="2"/>
        <v>-0.0217425308931644</v>
      </c>
      <c r="M28" s="62">
        <f t="shared" si="3"/>
        <v>-0.040487280544607665</v>
      </c>
    </row>
    <row r="31" spans="1:9" ht="56.25" customHeight="1">
      <c r="A31" s="104"/>
      <c r="B31" s="21" t="s">
        <v>120</v>
      </c>
      <c r="C31" s="21" t="s">
        <v>121</v>
      </c>
      <c r="D31" s="77" t="s">
        <v>120</v>
      </c>
      <c r="E31" s="77" t="s">
        <v>121</v>
      </c>
      <c r="F31" s="117" t="s">
        <v>122</v>
      </c>
      <c r="G31" s="118"/>
      <c r="H31" s="117" t="s">
        <v>123</v>
      </c>
      <c r="I31" s="118"/>
    </row>
    <row r="32" spans="1:9" ht="22.5">
      <c r="A32" s="106"/>
      <c r="B32" s="21" t="s">
        <v>42</v>
      </c>
      <c r="C32" s="21" t="s">
        <v>42</v>
      </c>
      <c r="D32" s="21" t="s">
        <v>43</v>
      </c>
      <c r="E32" s="21" t="s">
        <v>43</v>
      </c>
      <c r="F32" s="119"/>
      <c r="G32" s="120"/>
      <c r="H32" s="119"/>
      <c r="I32" s="120"/>
    </row>
    <row r="33" spans="1:9" ht="15" customHeight="1">
      <c r="A33" s="6" t="s">
        <v>20</v>
      </c>
      <c r="B33" s="61">
        <f>B11/'Evolución Denuncias'!B9</f>
        <v>0.2306654676258993</v>
      </c>
      <c r="C33" s="61">
        <f>F11/'Evolución Denuncias'!J9</f>
        <v>0.2531928084314941</v>
      </c>
      <c r="D33" s="61">
        <f>B11/'Evolución Víctimas'!B10</f>
        <v>0.2400561534861956</v>
      </c>
      <c r="E33" s="61">
        <f>F11/'Evolución Víctimas'!E10</f>
        <v>0.2550268515049332</v>
      </c>
      <c r="F33" s="112">
        <f>IF(B33=0,"-",(C33-B33)/B33)</f>
        <v>0.09766238976928436</v>
      </c>
      <c r="G33" s="113"/>
      <c r="H33" s="112">
        <f>IF(D33=0,"-",(E33-D33)/D33)</f>
        <v>0.062363317087801656</v>
      </c>
      <c r="I33" s="113"/>
    </row>
    <row r="34" spans="1:9" ht="15" customHeight="1">
      <c r="A34" s="6" t="s">
        <v>19</v>
      </c>
      <c r="B34" s="61">
        <f>B12/'Evolución Denuncias'!B10</f>
        <v>0.20945220193340494</v>
      </c>
      <c r="C34" s="61">
        <f>F12/'Evolución Denuncias'!J10</f>
        <v>0.18757192174913695</v>
      </c>
      <c r="D34" s="61">
        <f>B12/'Evolución Víctimas'!B11</f>
        <v>0.22860492379835873</v>
      </c>
      <c r="E34" s="61">
        <f>F12/'Evolución Víctimas'!E11</f>
        <v>0.18586088939566706</v>
      </c>
      <c r="F34" s="112">
        <f aca="true" t="shared" si="4" ref="F34:F50">IF(B34=0,"-",(C34-B34)/B34)</f>
        <v>-0.10446431205924872</v>
      </c>
      <c r="G34" s="113"/>
      <c r="H34" s="112">
        <f aca="true" t="shared" si="5" ref="H34:H50">IF(D34=0,"-",(E34-D34)/D34)</f>
        <v>-0.18697775048972307</v>
      </c>
      <c r="I34" s="113"/>
    </row>
    <row r="35" spans="1:9" ht="15" customHeight="1">
      <c r="A35" s="6" t="s">
        <v>18</v>
      </c>
      <c r="B35" s="61">
        <f>B13/'Evolución Denuncias'!B11</f>
        <v>0.25864453665283543</v>
      </c>
      <c r="C35" s="61">
        <f>F13/'Evolución Denuncias'!J11</f>
        <v>0.2425</v>
      </c>
      <c r="D35" s="61">
        <f>B13/'Evolución Víctimas'!B12</f>
        <v>0.2987220447284345</v>
      </c>
      <c r="E35" s="61">
        <f>F13/'Evolución Víctimas'!E12</f>
        <v>0.2952815829528158</v>
      </c>
      <c r="F35" s="112">
        <f t="shared" si="4"/>
        <v>-0.0624197860962568</v>
      </c>
      <c r="G35" s="113"/>
      <c r="H35" s="112">
        <f t="shared" si="5"/>
        <v>-0.011517267762231538</v>
      </c>
      <c r="I35" s="113"/>
    </row>
    <row r="36" spans="1:9" ht="15" customHeight="1">
      <c r="A36" s="6" t="s">
        <v>46</v>
      </c>
      <c r="B36" s="61">
        <f>B14/'Evolución Denuncias'!B12</f>
        <v>0.1625</v>
      </c>
      <c r="C36" s="61">
        <f>F14/'Evolución Denuncias'!J12</f>
        <v>0.1641025641025641</v>
      </c>
      <c r="D36" s="61">
        <f>B14/'Evolución Víctimas'!B13</f>
        <v>0.16609880749574105</v>
      </c>
      <c r="E36" s="61">
        <f>F14/'Evolución Víctimas'!E13</f>
        <v>0.15571776155717762</v>
      </c>
      <c r="F36" s="112">
        <f t="shared" si="4"/>
        <v>0.009861932938855981</v>
      </c>
      <c r="G36" s="113"/>
      <c r="H36" s="112">
        <f t="shared" si="5"/>
        <v>-0.06249922016345366</v>
      </c>
      <c r="I36" s="113"/>
    </row>
    <row r="37" spans="1:9" ht="15" customHeight="1">
      <c r="A37" s="6" t="s">
        <v>17</v>
      </c>
      <c r="B37" s="61">
        <f>B15/'Evolución Denuncias'!B13</f>
        <v>0.26556016597510373</v>
      </c>
      <c r="C37" s="61">
        <f>F15/'Evolución Denuncias'!J13</f>
        <v>0.22941456449309852</v>
      </c>
      <c r="D37" s="61">
        <f>B15/'Evolución Víctimas'!B14</f>
        <v>0.2705495537811179</v>
      </c>
      <c r="E37" s="61">
        <f>F15/'Evolución Víctimas'!E14</f>
        <v>0.22314814814814815</v>
      </c>
      <c r="F37" s="112">
        <f t="shared" si="4"/>
        <v>-0.13611078058067588</v>
      </c>
      <c r="G37" s="113"/>
      <c r="H37" s="112">
        <f t="shared" si="5"/>
        <v>-0.17520415380658433</v>
      </c>
      <c r="I37" s="113"/>
    </row>
    <row r="38" spans="1:9" ht="15" customHeight="1">
      <c r="A38" s="6" t="s">
        <v>16</v>
      </c>
      <c r="B38" s="61">
        <f>B16/'Evolución Denuncias'!B14</f>
        <v>0.16166281755196305</v>
      </c>
      <c r="C38" s="61">
        <f>F16/'Evolución Denuncias'!J14</f>
        <v>0.16698656429942418</v>
      </c>
      <c r="D38" s="61">
        <f>B16/'Evolución Víctimas'!B15</f>
        <v>0.18617021276595744</v>
      </c>
      <c r="E38" s="61">
        <f>F16/'Evolución Víctimas'!E15</f>
        <v>0.1676300578034682</v>
      </c>
      <c r="F38" s="112">
        <f t="shared" si="4"/>
        <v>0.03293117630929533</v>
      </c>
      <c r="G38" s="113"/>
      <c r="H38" s="112">
        <f t="shared" si="5"/>
        <v>-0.09958711808422788</v>
      </c>
      <c r="I38" s="113"/>
    </row>
    <row r="39" spans="1:9" ht="15" customHeight="1">
      <c r="A39" s="6" t="s">
        <v>15</v>
      </c>
      <c r="B39" s="61">
        <f>B17/'Evolución Denuncias'!B15</f>
        <v>0.28821292775665397</v>
      </c>
      <c r="C39" s="61">
        <f>F17/'Evolución Denuncias'!J15</f>
        <v>0.28525641025641024</v>
      </c>
      <c r="D39" s="61">
        <f>B17/'Evolución Víctimas'!B16</f>
        <v>0.3127062706270627</v>
      </c>
      <c r="E39" s="61">
        <f>F17/'Evolución Víctimas'!E16</f>
        <v>0.2966666666666667</v>
      </c>
      <c r="F39" s="112">
        <f t="shared" si="4"/>
        <v>-0.010258101616940638</v>
      </c>
      <c r="G39" s="113"/>
      <c r="H39" s="112">
        <f t="shared" si="5"/>
        <v>-0.051292875989445784</v>
      </c>
      <c r="I39" s="113"/>
    </row>
    <row r="40" spans="1:9" ht="15" customHeight="1">
      <c r="A40" s="6" t="s">
        <v>14</v>
      </c>
      <c r="B40" s="61">
        <f>B18/'Evolución Denuncias'!B16</f>
        <v>0.32142857142857145</v>
      </c>
      <c r="C40" s="61">
        <f>F18/'Evolución Denuncias'!J16</f>
        <v>0.3158717748240813</v>
      </c>
      <c r="D40" s="61">
        <f>B18/'Evolución Víctimas'!B17</f>
        <v>0.3350253807106599</v>
      </c>
      <c r="E40" s="61">
        <f>F18/'Evolución Víctimas'!E17</f>
        <v>0.3263327948303716</v>
      </c>
      <c r="F40" s="112">
        <f t="shared" si="4"/>
        <v>-0.017287811658413813</v>
      </c>
      <c r="G40" s="113"/>
      <c r="H40" s="112">
        <f t="shared" si="5"/>
        <v>-0.025946051794193917</v>
      </c>
      <c r="I40" s="113"/>
    </row>
    <row r="41" spans="1:9" ht="15" customHeight="1">
      <c r="A41" s="6" t="s">
        <v>13</v>
      </c>
      <c r="B41" s="61">
        <f>B19/'Evolución Denuncias'!B17</f>
        <v>0.24295959419275845</v>
      </c>
      <c r="C41" s="61">
        <f>F19/'Evolución Denuncias'!J17</f>
        <v>0.22421602787456446</v>
      </c>
      <c r="D41" s="61">
        <f>B19/'Evolución Víctimas'!B18</f>
        <v>0.26074713722545523</v>
      </c>
      <c r="E41" s="61">
        <f>F19/'Evolución Víctimas'!E18</f>
        <v>0.24425887265135698</v>
      </c>
      <c r="F41" s="112">
        <f t="shared" si="4"/>
        <v>-0.0771468456739489</v>
      </c>
      <c r="G41" s="113"/>
      <c r="H41" s="112">
        <f t="shared" si="5"/>
        <v>-0.06323469070282314</v>
      </c>
      <c r="I41" s="113"/>
    </row>
    <row r="42" spans="1:9" ht="15" customHeight="1">
      <c r="A42" s="6" t="s">
        <v>47</v>
      </c>
      <c r="B42" s="61">
        <f>B20/'Evolución Denuncias'!B18</f>
        <v>0.2245046355208144</v>
      </c>
      <c r="C42" s="61">
        <f>F20/'Evolución Denuncias'!J18</f>
        <v>0.20745573159366262</v>
      </c>
      <c r="D42" s="61">
        <f>B20/'Evolución Víctimas'!B19</f>
        <v>0.2442159383033419</v>
      </c>
      <c r="E42" s="61">
        <f>F20/'Evolución Víctimas'!E19</f>
        <v>0.21611650485436892</v>
      </c>
      <c r="F42" s="112">
        <f t="shared" si="4"/>
        <v>-0.07594009757349143</v>
      </c>
      <c r="G42" s="113"/>
      <c r="H42" s="112">
        <f t="shared" si="5"/>
        <v>-0.11505978538579462</v>
      </c>
      <c r="I42" s="113"/>
    </row>
    <row r="43" spans="1:9" ht="15" customHeight="1">
      <c r="A43" s="6" t="s">
        <v>12</v>
      </c>
      <c r="B43" s="61">
        <f>B21/'Evolución Denuncias'!B19</f>
        <v>0.27259036144578314</v>
      </c>
      <c r="C43" s="61">
        <f>F21/'Evolución Denuncias'!J19</f>
        <v>0.29508196721311475</v>
      </c>
      <c r="D43" s="61">
        <f>B21/'Evolución Víctimas'!B20</f>
        <v>0.287758346581876</v>
      </c>
      <c r="E43" s="61">
        <f>F21/'Evolución Víctimas'!E20</f>
        <v>0.3231597845601436</v>
      </c>
      <c r="F43" s="112">
        <f t="shared" si="4"/>
        <v>0.08251064215197895</v>
      </c>
      <c r="G43" s="113"/>
      <c r="H43" s="112">
        <f t="shared" si="5"/>
        <v>0.12302488667585817</v>
      </c>
      <c r="I43" s="113"/>
    </row>
    <row r="44" spans="1:9" ht="15" customHeight="1">
      <c r="A44" s="6" t="s">
        <v>11</v>
      </c>
      <c r="B44" s="61">
        <f>B22/'Evolución Denuncias'!B20</f>
        <v>0.29796696315120713</v>
      </c>
      <c r="C44" s="61">
        <f>F22/'Evolución Denuncias'!J20</f>
        <v>0.3660287081339713</v>
      </c>
      <c r="D44" s="61">
        <f>B22/'Evolución Víctimas'!B21</f>
        <v>0.33051444679351655</v>
      </c>
      <c r="E44" s="61">
        <f>F22/'Evolución Víctimas'!E21</f>
        <v>0.3412639405204461</v>
      </c>
      <c r="F44" s="112">
        <f t="shared" si="4"/>
        <v>0.22842044051784824</v>
      </c>
      <c r="G44" s="113"/>
      <c r="H44" s="112">
        <f t="shared" si="5"/>
        <v>0.03252352153201079</v>
      </c>
      <c r="I44" s="113"/>
    </row>
    <row r="45" spans="1:9" ht="15" customHeight="1">
      <c r="A45" s="6" t="s">
        <v>10</v>
      </c>
      <c r="B45" s="61">
        <f>B23/'Evolución Denuncias'!B21</f>
        <v>0.21215401267975878</v>
      </c>
      <c r="C45" s="61">
        <f>F23/'Evolución Denuncias'!J21</f>
        <v>0.21769553724148655</v>
      </c>
      <c r="D45" s="61">
        <f>B23/'Evolución Víctimas'!B22</f>
        <v>0.22651477629189368</v>
      </c>
      <c r="E45" s="61">
        <f>F23/'Evolución Víctimas'!E22</f>
        <v>0.2329838575470128</v>
      </c>
      <c r="F45" s="112">
        <f t="shared" si="4"/>
        <v>0.026120291064645387</v>
      </c>
      <c r="G45" s="113"/>
      <c r="H45" s="112">
        <f t="shared" si="5"/>
        <v>0.028559202013306563</v>
      </c>
      <c r="I45" s="113"/>
    </row>
    <row r="46" spans="1:9" ht="15" customHeight="1">
      <c r="A46" s="6" t="s">
        <v>9</v>
      </c>
      <c r="B46" s="61">
        <f>B24/'Evolución Denuncias'!B22</f>
        <v>0.21330275229357798</v>
      </c>
      <c r="C46" s="61">
        <f>F24/'Evolución Denuncias'!J22</f>
        <v>0.18773946360153257</v>
      </c>
      <c r="D46" s="61">
        <f>B24/'Evolución Víctimas'!B23</f>
        <v>0.24932975871313673</v>
      </c>
      <c r="E46" s="61">
        <f>F24/'Evolución Víctimas'!E23</f>
        <v>0.24257425742574257</v>
      </c>
      <c r="F46" s="112">
        <f t="shared" si="4"/>
        <v>-0.1198450953734602</v>
      </c>
      <c r="G46" s="113"/>
      <c r="H46" s="112">
        <f t="shared" si="5"/>
        <v>-0.027094644948365828</v>
      </c>
      <c r="I46" s="113"/>
    </row>
    <row r="47" spans="1:9" ht="15" customHeight="1">
      <c r="A47" s="6" t="s">
        <v>8</v>
      </c>
      <c r="B47" s="61">
        <f>B25/'Evolución Denuncias'!B23</f>
        <v>0.2222222222222222</v>
      </c>
      <c r="C47" s="61">
        <f>F25/'Evolución Denuncias'!J23</f>
        <v>0.23370786516853934</v>
      </c>
      <c r="D47" s="61">
        <f>B25/'Evolución Víctimas'!B24</f>
        <v>0.22522522522522523</v>
      </c>
      <c r="E47" s="61">
        <f>F25/'Evolución Víctimas'!E24</f>
        <v>0.23529411764705882</v>
      </c>
      <c r="F47" s="112">
        <f t="shared" si="4"/>
        <v>0.05168539325842707</v>
      </c>
      <c r="G47" s="113"/>
      <c r="H47" s="112">
        <f t="shared" si="5"/>
        <v>0.044705882352941144</v>
      </c>
      <c r="I47" s="113"/>
    </row>
    <row r="48" spans="1:9" ht="15" customHeight="1">
      <c r="A48" s="6" t="s">
        <v>7</v>
      </c>
      <c r="B48" s="61">
        <f>B26/'Evolución Denuncias'!B24</f>
        <v>0.15603900975243812</v>
      </c>
      <c r="C48" s="61">
        <f>F26/'Evolución Denuncias'!J24</f>
        <v>0.12833099579242638</v>
      </c>
      <c r="D48" s="61">
        <f>B26/'Evolución Víctimas'!B25</f>
        <v>0.15603900975243812</v>
      </c>
      <c r="E48" s="61">
        <f>F26/'Evolución Víctimas'!E25</f>
        <v>0.13299418604651161</v>
      </c>
      <c r="F48" s="112">
        <f t="shared" si="4"/>
        <v>-0.1775710702341137</v>
      </c>
      <c r="G48" s="113"/>
      <c r="H48" s="112">
        <f t="shared" si="5"/>
        <v>-0.1476862980769232</v>
      </c>
      <c r="I48" s="113"/>
    </row>
    <row r="49" spans="1:9" ht="15" customHeight="1">
      <c r="A49" s="6" t="s">
        <v>6</v>
      </c>
      <c r="B49" s="61">
        <f>B27/'Evolución Denuncias'!B25</f>
        <v>0.40625</v>
      </c>
      <c r="C49" s="61">
        <f>F27/'Evolución Denuncias'!J25</f>
        <v>0.3793103448275862</v>
      </c>
      <c r="D49" s="61">
        <f>B27/'Evolución Víctimas'!B26</f>
        <v>0.40625</v>
      </c>
      <c r="E49" s="61">
        <f>F27/'Evolución Víctimas'!E26</f>
        <v>0.3793103448275862</v>
      </c>
      <c r="F49" s="112">
        <f t="shared" si="4"/>
        <v>-0.06631299734748015</v>
      </c>
      <c r="G49" s="113"/>
      <c r="H49" s="112">
        <f t="shared" si="5"/>
        <v>-0.06631299734748015</v>
      </c>
      <c r="I49" s="113"/>
    </row>
    <row r="50" spans="1:9" ht="15" customHeight="1">
      <c r="A50" s="4" t="s">
        <v>5</v>
      </c>
      <c r="B50" s="62">
        <f>B28/'Evolución Denuncias'!B26</f>
        <v>0.23305932015107753</v>
      </c>
      <c r="C50" s="62">
        <f>F28/'Evolución Denuncias'!J26</f>
        <v>0.22998029606426515</v>
      </c>
      <c r="D50" s="62">
        <f>B28/'Evolución Víctimas'!B27</f>
        <v>0.2483297385448998</v>
      </c>
      <c r="E50" s="62">
        <f>F28/'Evolución Víctimas'!E27</f>
        <v>0.24066192603558118</v>
      </c>
      <c r="F50" s="114">
        <f t="shared" si="4"/>
        <v>-0.013211332139887995</v>
      </c>
      <c r="G50" s="115"/>
      <c r="H50" s="114">
        <f t="shared" si="5"/>
        <v>-0.030877544325736146</v>
      </c>
      <c r="I50" s="115"/>
    </row>
  </sheetData>
  <sheetProtection/>
  <mergeCells count="48">
    <mergeCell ref="F35:G35"/>
    <mergeCell ref="H35:I35"/>
    <mergeCell ref="F36:G36"/>
    <mergeCell ref="H36:I36"/>
    <mergeCell ref="A9:A10"/>
    <mergeCell ref="E2:L2"/>
    <mergeCell ref="B9:E9"/>
    <mergeCell ref="F9:I9"/>
    <mergeCell ref="J9:M9"/>
    <mergeCell ref="B1:Q1"/>
    <mergeCell ref="A6:C6"/>
    <mergeCell ref="F31:G32"/>
    <mergeCell ref="H31:I32"/>
    <mergeCell ref="F33:G33"/>
    <mergeCell ref="F34:G34"/>
    <mergeCell ref="H34:I34"/>
    <mergeCell ref="A31:A32"/>
    <mergeCell ref="A1:A3"/>
    <mergeCell ref="D3:E3"/>
    <mergeCell ref="F37:G37"/>
    <mergeCell ref="H37:I37"/>
    <mergeCell ref="F38:G38"/>
    <mergeCell ref="H38:I38"/>
    <mergeCell ref="F39:G39"/>
    <mergeCell ref="H39:I39"/>
    <mergeCell ref="F40:G40"/>
    <mergeCell ref="H40:I40"/>
    <mergeCell ref="F41:G41"/>
    <mergeCell ref="H41:I41"/>
    <mergeCell ref="F42:G42"/>
    <mergeCell ref="H42:I42"/>
    <mergeCell ref="H48:I48"/>
    <mergeCell ref="F43:G43"/>
    <mergeCell ref="H43:I43"/>
    <mergeCell ref="F44:G44"/>
    <mergeCell ref="H44:I44"/>
    <mergeCell ref="F45:G45"/>
    <mergeCell ref="H45:I45"/>
    <mergeCell ref="F49:G49"/>
    <mergeCell ref="H49:I49"/>
    <mergeCell ref="F50:G50"/>
    <mergeCell ref="H50:I50"/>
    <mergeCell ref="H33:I33"/>
    <mergeCell ref="F46:G46"/>
    <mergeCell ref="H46:I46"/>
    <mergeCell ref="F47:G47"/>
    <mergeCell ref="H47:I47"/>
    <mergeCell ref="F48:G48"/>
  </mergeCells>
  <hyperlinks>
    <hyperlink ref="D3:E3" location="Indice!A1" display="Volver a Inicio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P32"/>
  <sheetViews>
    <sheetView zoomScalePageLayoutView="0" workbookViewId="0" topLeftCell="A1">
      <selection activeCell="G3" sqref="G3:H3"/>
    </sheetView>
  </sheetViews>
  <sheetFormatPr defaultColWidth="11.421875" defaultRowHeight="15"/>
  <cols>
    <col min="1" max="1" width="21.7109375" style="22" bestFit="1" customWidth="1"/>
    <col min="2" max="3" width="14.7109375" style="23" bestFit="1" customWidth="1"/>
    <col min="4" max="4" width="15.57421875" style="23" customWidth="1"/>
    <col min="5" max="6" width="13.421875" style="23" bestFit="1" customWidth="1"/>
    <col min="7" max="7" width="9.421875" style="23" bestFit="1" customWidth="1"/>
    <col min="8" max="9" width="13.00390625" style="23" bestFit="1" customWidth="1"/>
    <col min="10" max="10" width="10.421875" style="23" bestFit="1" customWidth="1"/>
    <col min="11" max="11" width="12.28125" style="23" bestFit="1" customWidth="1"/>
    <col min="12" max="12" width="11.421875" style="22" customWidth="1"/>
    <col min="13" max="14" width="13.140625" style="22" customWidth="1"/>
    <col min="15" max="16" width="12.57421875" style="22" customWidth="1"/>
    <col min="17" max="16384" width="11.421875" style="22" customWidth="1"/>
  </cols>
  <sheetData>
    <row r="1" spans="1:11" ht="15">
      <c r="A1" s="94" t="s">
        <v>53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ht="12.75" customHeight="1">
      <c r="A2" s="95" t="s">
        <v>117</v>
      </c>
    </row>
    <row r="3" spans="1:8" ht="27.75" customHeight="1">
      <c r="A3" s="95"/>
      <c r="G3" s="79" t="s">
        <v>113</v>
      </c>
      <c r="H3" s="80"/>
    </row>
    <row r="4" ht="12.75" customHeight="1">
      <c r="A4" s="95"/>
    </row>
    <row r="5" ht="12.75" customHeight="1"/>
    <row r="6" ht="12.75" customHeight="1"/>
    <row r="10" spans="1:3" ht="15">
      <c r="A10" s="94" t="s">
        <v>108</v>
      </c>
      <c r="B10" s="94"/>
      <c r="C10" s="94"/>
    </row>
    <row r="11" spans="1:11" s="31" customFormat="1" ht="15">
      <c r="A11" s="70"/>
      <c r="B11" s="70"/>
      <c r="C11" s="70"/>
      <c r="D11" s="23"/>
      <c r="E11" s="23"/>
      <c r="F11" s="23"/>
      <c r="G11" s="23"/>
      <c r="H11" s="23"/>
      <c r="I11" s="23"/>
      <c r="J11" s="23"/>
      <c r="K11" s="23"/>
    </row>
    <row r="12" spans="1:16" ht="15" customHeight="1">
      <c r="A12" s="104"/>
      <c r="B12" s="131" t="s">
        <v>115</v>
      </c>
      <c r="C12" s="126"/>
      <c r="D12" s="126"/>
      <c r="E12" s="126"/>
      <c r="F12" s="127"/>
      <c r="G12" s="131" t="s">
        <v>114</v>
      </c>
      <c r="H12" s="126"/>
      <c r="I12" s="126"/>
      <c r="J12" s="126"/>
      <c r="K12" s="127"/>
      <c r="L12" s="125" t="s">
        <v>118</v>
      </c>
      <c r="M12" s="126"/>
      <c r="N12" s="126"/>
      <c r="O12" s="126"/>
      <c r="P12" s="127"/>
    </row>
    <row r="13" spans="1:16" ht="12.75" customHeight="1">
      <c r="A13" s="105"/>
      <c r="B13" s="128"/>
      <c r="C13" s="129"/>
      <c r="D13" s="129"/>
      <c r="E13" s="129"/>
      <c r="F13" s="130"/>
      <c r="G13" s="128"/>
      <c r="H13" s="129"/>
      <c r="I13" s="129"/>
      <c r="J13" s="129"/>
      <c r="K13" s="130"/>
      <c r="L13" s="128"/>
      <c r="M13" s="129"/>
      <c r="N13" s="129"/>
      <c r="O13" s="129"/>
      <c r="P13" s="130"/>
    </row>
    <row r="14" spans="1:16" ht="25.5">
      <c r="A14" s="106"/>
      <c r="B14" s="56" t="s">
        <v>110</v>
      </c>
      <c r="C14" s="28" t="s">
        <v>48</v>
      </c>
      <c r="D14" s="28" t="s">
        <v>49</v>
      </c>
      <c r="E14" s="28" t="s">
        <v>50</v>
      </c>
      <c r="F14" s="28" t="s">
        <v>2</v>
      </c>
      <c r="G14" s="27" t="s">
        <v>45</v>
      </c>
      <c r="H14" s="28" t="s">
        <v>0</v>
      </c>
      <c r="I14" s="28" t="s">
        <v>1</v>
      </c>
      <c r="J14" s="28" t="s">
        <v>51</v>
      </c>
      <c r="K14" s="28" t="s">
        <v>52</v>
      </c>
      <c r="L14" s="56" t="s">
        <v>110</v>
      </c>
      <c r="M14" s="43" t="s">
        <v>48</v>
      </c>
      <c r="N14" s="43" t="s">
        <v>49</v>
      </c>
      <c r="O14" s="43" t="s">
        <v>50</v>
      </c>
      <c r="P14" s="43" t="s">
        <v>2</v>
      </c>
    </row>
    <row r="15" spans="1:16" ht="12.75" customHeight="1">
      <c r="A15" s="6" t="s">
        <v>20</v>
      </c>
      <c r="B15" s="25">
        <v>1109</v>
      </c>
      <c r="C15" s="25">
        <v>711</v>
      </c>
      <c r="D15" s="25">
        <v>146</v>
      </c>
      <c r="E15" s="25">
        <v>231</v>
      </c>
      <c r="F15" s="25">
        <v>21</v>
      </c>
      <c r="G15" s="25">
        <v>1224</v>
      </c>
      <c r="H15" s="25">
        <v>777</v>
      </c>
      <c r="I15" s="25">
        <v>165</v>
      </c>
      <c r="J15" s="25">
        <v>260</v>
      </c>
      <c r="K15" s="25">
        <v>22</v>
      </c>
      <c r="L15" s="68">
        <f>IF(B15=0,"-",(G15-B15)/B15)</f>
        <v>0.1036970243462579</v>
      </c>
      <c r="M15" s="68">
        <f>IF(C15=0,"-",(H15-C15)/C15)</f>
        <v>0.09282700421940929</v>
      </c>
      <c r="N15" s="68">
        <f>IF(D15=0,"-",(I15-D15)/D15)</f>
        <v>0.13013698630136986</v>
      </c>
      <c r="O15" s="68">
        <f>IF(E15=0,"-",(J15-E15)/E15)</f>
        <v>0.12554112554112554</v>
      </c>
      <c r="P15" s="68">
        <f>IF(F15=0,"-",(K15-F15)/F15)</f>
        <v>0.047619047619047616</v>
      </c>
    </row>
    <row r="16" spans="1:16" ht="12.75" customHeight="1">
      <c r="A16" s="6" t="s">
        <v>19</v>
      </c>
      <c r="B16" s="25">
        <v>92</v>
      </c>
      <c r="C16" s="25">
        <v>43</v>
      </c>
      <c r="D16" s="25">
        <v>26</v>
      </c>
      <c r="E16" s="25">
        <v>15</v>
      </c>
      <c r="F16" s="25">
        <v>8</v>
      </c>
      <c r="G16" s="25">
        <v>99</v>
      </c>
      <c r="H16" s="25">
        <v>56</v>
      </c>
      <c r="I16" s="25">
        <v>24</v>
      </c>
      <c r="J16" s="25">
        <v>13</v>
      </c>
      <c r="K16" s="25">
        <v>6</v>
      </c>
      <c r="L16" s="68">
        <f aca="true" t="shared" si="0" ref="L16:L32">IF(B16=0,"-",(G16-B16)/B16)</f>
        <v>0.07608695652173914</v>
      </c>
      <c r="M16" s="68">
        <f aca="true" t="shared" si="1" ref="M16:M32">IF(C16=0,"-",(H16-C16)/C16)</f>
        <v>0.3023255813953488</v>
      </c>
      <c r="N16" s="68">
        <f aca="true" t="shared" si="2" ref="N16:N32">IF(D16=0,"-",(I16-D16)/D16)</f>
        <v>-0.07692307692307693</v>
      </c>
      <c r="O16" s="68">
        <f aca="true" t="shared" si="3" ref="O16:O32">IF(E16=0,"-",(J16-E16)/E16)</f>
        <v>-0.13333333333333333</v>
      </c>
      <c r="P16" s="68">
        <f aca="true" t="shared" si="4" ref="P16:P32">IF(F16=0,"-",(K16-F16)/F16)</f>
        <v>-0.25</v>
      </c>
    </row>
    <row r="17" spans="1:16" ht="12.75">
      <c r="A17" s="6" t="s">
        <v>18</v>
      </c>
      <c r="B17" s="25">
        <v>105</v>
      </c>
      <c r="C17" s="25">
        <v>86</v>
      </c>
      <c r="D17" s="25">
        <v>11</v>
      </c>
      <c r="E17" s="25">
        <v>8</v>
      </c>
      <c r="F17" s="25">
        <v>0</v>
      </c>
      <c r="G17" s="25">
        <v>112</v>
      </c>
      <c r="H17" s="25">
        <v>85</v>
      </c>
      <c r="I17" s="25">
        <v>21</v>
      </c>
      <c r="J17" s="25">
        <v>5</v>
      </c>
      <c r="K17" s="25">
        <v>1</v>
      </c>
      <c r="L17" s="68">
        <f t="shared" si="0"/>
        <v>0.06666666666666667</v>
      </c>
      <c r="M17" s="68">
        <f t="shared" si="1"/>
        <v>-0.011627906976744186</v>
      </c>
      <c r="N17" s="68">
        <f t="shared" si="2"/>
        <v>0.9090909090909091</v>
      </c>
      <c r="O17" s="68">
        <f t="shared" si="3"/>
        <v>-0.375</v>
      </c>
      <c r="P17" s="68" t="str">
        <f t="shared" si="4"/>
        <v>-</v>
      </c>
    </row>
    <row r="18" spans="1:16" ht="12.75">
      <c r="A18" s="6" t="s">
        <v>46</v>
      </c>
      <c r="B18" s="25">
        <v>187</v>
      </c>
      <c r="C18" s="25">
        <v>120</v>
      </c>
      <c r="D18" s="25">
        <v>54</v>
      </c>
      <c r="E18" s="25">
        <v>11</v>
      </c>
      <c r="F18" s="25">
        <v>2</v>
      </c>
      <c r="G18" s="25">
        <v>193</v>
      </c>
      <c r="H18" s="25">
        <v>102</v>
      </c>
      <c r="I18" s="25">
        <v>80</v>
      </c>
      <c r="J18" s="25">
        <v>6</v>
      </c>
      <c r="K18" s="25">
        <v>5</v>
      </c>
      <c r="L18" s="68">
        <f t="shared" si="0"/>
        <v>0.03208556149732621</v>
      </c>
      <c r="M18" s="68">
        <f t="shared" si="1"/>
        <v>-0.15</v>
      </c>
      <c r="N18" s="68">
        <f t="shared" si="2"/>
        <v>0.48148148148148145</v>
      </c>
      <c r="O18" s="68">
        <f t="shared" si="3"/>
        <v>-0.45454545454545453</v>
      </c>
      <c r="P18" s="68">
        <f t="shared" si="4"/>
        <v>1.5</v>
      </c>
    </row>
    <row r="19" spans="1:16" ht="12.75">
      <c r="A19" s="6" t="s">
        <v>17</v>
      </c>
      <c r="B19" s="25">
        <v>547</v>
      </c>
      <c r="C19" s="25">
        <v>379</v>
      </c>
      <c r="D19" s="25">
        <v>108</v>
      </c>
      <c r="E19" s="25">
        <v>52</v>
      </c>
      <c r="F19" s="25">
        <v>8</v>
      </c>
      <c r="G19" s="25">
        <v>692</v>
      </c>
      <c r="H19" s="25">
        <v>491</v>
      </c>
      <c r="I19" s="25">
        <v>130</v>
      </c>
      <c r="J19" s="25">
        <v>65</v>
      </c>
      <c r="K19" s="25">
        <v>6</v>
      </c>
      <c r="L19" s="68">
        <f t="shared" si="0"/>
        <v>0.26508226691042047</v>
      </c>
      <c r="M19" s="68">
        <f t="shared" si="1"/>
        <v>0.2955145118733509</v>
      </c>
      <c r="N19" s="68">
        <f t="shared" si="2"/>
        <v>0.2037037037037037</v>
      </c>
      <c r="O19" s="68">
        <f t="shared" si="3"/>
        <v>0.25</v>
      </c>
      <c r="P19" s="68">
        <f t="shared" si="4"/>
        <v>-0.25</v>
      </c>
    </row>
    <row r="20" spans="1:16" ht="12.75">
      <c r="A20" s="6" t="s">
        <v>16</v>
      </c>
      <c r="B20" s="25">
        <v>53</v>
      </c>
      <c r="C20" s="25">
        <v>38</v>
      </c>
      <c r="D20" s="25">
        <v>7</v>
      </c>
      <c r="E20" s="25">
        <v>6</v>
      </c>
      <c r="F20" s="25">
        <v>2</v>
      </c>
      <c r="G20" s="25">
        <v>62</v>
      </c>
      <c r="H20" s="25">
        <v>45</v>
      </c>
      <c r="I20" s="25">
        <v>11</v>
      </c>
      <c r="J20" s="25">
        <v>6</v>
      </c>
      <c r="K20" s="25">
        <v>0</v>
      </c>
      <c r="L20" s="68">
        <f t="shared" si="0"/>
        <v>0.16981132075471697</v>
      </c>
      <c r="M20" s="68">
        <f t="shared" si="1"/>
        <v>0.18421052631578946</v>
      </c>
      <c r="N20" s="68">
        <f t="shared" si="2"/>
        <v>0.5714285714285714</v>
      </c>
      <c r="O20" s="68">
        <f t="shared" si="3"/>
        <v>0</v>
      </c>
      <c r="P20" s="68">
        <f t="shared" si="4"/>
        <v>-1</v>
      </c>
    </row>
    <row r="21" spans="1:16" ht="12.75">
      <c r="A21" s="6" t="s">
        <v>15</v>
      </c>
      <c r="B21" s="25">
        <v>171</v>
      </c>
      <c r="C21" s="25">
        <v>113</v>
      </c>
      <c r="D21" s="25">
        <v>18</v>
      </c>
      <c r="E21" s="25">
        <v>39</v>
      </c>
      <c r="F21" s="25">
        <v>1</v>
      </c>
      <c r="G21" s="25">
        <v>171</v>
      </c>
      <c r="H21" s="25">
        <v>108</v>
      </c>
      <c r="I21" s="25">
        <v>24</v>
      </c>
      <c r="J21" s="25">
        <v>36</v>
      </c>
      <c r="K21" s="25">
        <v>3</v>
      </c>
      <c r="L21" s="68">
        <f t="shared" si="0"/>
        <v>0</v>
      </c>
      <c r="M21" s="68">
        <f t="shared" si="1"/>
        <v>-0.04424778761061947</v>
      </c>
      <c r="N21" s="68">
        <f t="shared" si="2"/>
        <v>0.3333333333333333</v>
      </c>
      <c r="O21" s="68">
        <f t="shared" si="3"/>
        <v>-0.07692307692307693</v>
      </c>
      <c r="P21" s="68">
        <f t="shared" si="4"/>
        <v>2</v>
      </c>
    </row>
    <row r="22" spans="1:16" ht="12.75">
      <c r="A22" s="6" t="s">
        <v>14</v>
      </c>
      <c r="B22" s="25">
        <v>214</v>
      </c>
      <c r="C22" s="25">
        <v>149</v>
      </c>
      <c r="D22" s="25">
        <v>40</v>
      </c>
      <c r="E22" s="25">
        <v>25</v>
      </c>
      <c r="F22" s="25">
        <v>0</v>
      </c>
      <c r="G22" s="25">
        <v>229</v>
      </c>
      <c r="H22" s="25">
        <v>136</v>
      </c>
      <c r="I22" s="25">
        <v>40</v>
      </c>
      <c r="J22" s="25">
        <v>42</v>
      </c>
      <c r="K22" s="25">
        <v>11</v>
      </c>
      <c r="L22" s="68">
        <f t="shared" si="0"/>
        <v>0.07009345794392523</v>
      </c>
      <c r="M22" s="68">
        <f t="shared" si="1"/>
        <v>-0.087248322147651</v>
      </c>
      <c r="N22" s="68">
        <f t="shared" si="2"/>
        <v>0</v>
      </c>
      <c r="O22" s="68">
        <f t="shared" si="3"/>
        <v>0.68</v>
      </c>
      <c r="P22" s="68" t="str">
        <f t="shared" si="4"/>
        <v>-</v>
      </c>
    </row>
    <row r="23" spans="1:16" ht="12.75">
      <c r="A23" s="6" t="s">
        <v>13</v>
      </c>
      <c r="B23" s="25">
        <v>420</v>
      </c>
      <c r="C23" s="25">
        <v>208</v>
      </c>
      <c r="D23" s="25">
        <v>97</v>
      </c>
      <c r="E23" s="25">
        <v>96</v>
      </c>
      <c r="F23" s="25">
        <v>19</v>
      </c>
      <c r="G23" s="25">
        <v>442</v>
      </c>
      <c r="H23" s="25">
        <v>218</v>
      </c>
      <c r="I23" s="25">
        <v>149</v>
      </c>
      <c r="J23" s="25">
        <v>55</v>
      </c>
      <c r="K23" s="25">
        <v>20</v>
      </c>
      <c r="L23" s="68">
        <f t="shared" si="0"/>
        <v>0.05238095238095238</v>
      </c>
      <c r="M23" s="68">
        <f t="shared" si="1"/>
        <v>0.04807692307692308</v>
      </c>
      <c r="N23" s="68">
        <f t="shared" si="2"/>
        <v>0.5360824742268041</v>
      </c>
      <c r="O23" s="68">
        <f t="shared" si="3"/>
        <v>-0.4270833333333333</v>
      </c>
      <c r="P23" s="68">
        <f t="shared" si="4"/>
        <v>0.05263157894736842</v>
      </c>
    </row>
    <row r="24" spans="1:16" ht="12.75">
      <c r="A24" s="6" t="s">
        <v>47</v>
      </c>
      <c r="B24" s="25">
        <v>783</v>
      </c>
      <c r="C24" s="25">
        <v>483</v>
      </c>
      <c r="D24" s="25">
        <v>201</v>
      </c>
      <c r="E24" s="25">
        <v>77</v>
      </c>
      <c r="F24" s="25">
        <v>22</v>
      </c>
      <c r="G24" s="25">
        <v>731</v>
      </c>
      <c r="H24" s="25">
        <v>419</v>
      </c>
      <c r="I24" s="25">
        <v>197</v>
      </c>
      <c r="J24" s="25">
        <v>100</v>
      </c>
      <c r="K24" s="25">
        <v>15</v>
      </c>
      <c r="L24" s="68">
        <f t="shared" si="0"/>
        <v>-0.06641123882503193</v>
      </c>
      <c r="M24" s="68">
        <f t="shared" si="1"/>
        <v>-0.13250517598343686</v>
      </c>
      <c r="N24" s="68">
        <f t="shared" si="2"/>
        <v>-0.01990049751243781</v>
      </c>
      <c r="O24" s="68">
        <f t="shared" si="3"/>
        <v>0.2987012987012987</v>
      </c>
      <c r="P24" s="68">
        <f t="shared" si="4"/>
        <v>-0.3181818181818182</v>
      </c>
    </row>
    <row r="25" spans="1:16" ht="12.75">
      <c r="A25" s="6" t="s">
        <v>12</v>
      </c>
      <c r="B25" s="25">
        <v>95</v>
      </c>
      <c r="C25" s="25">
        <v>83</v>
      </c>
      <c r="D25" s="25">
        <v>3</v>
      </c>
      <c r="E25" s="25">
        <v>9</v>
      </c>
      <c r="F25" s="25">
        <v>0</v>
      </c>
      <c r="G25" s="25">
        <v>89</v>
      </c>
      <c r="H25" s="25">
        <v>76</v>
      </c>
      <c r="I25" s="25">
        <v>7</v>
      </c>
      <c r="J25" s="25">
        <v>6</v>
      </c>
      <c r="K25" s="25">
        <v>0</v>
      </c>
      <c r="L25" s="68">
        <f t="shared" si="0"/>
        <v>-0.06315789473684211</v>
      </c>
      <c r="M25" s="68">
        <f t="shared" si="1"/>
        <v>-0.08433734939759036</v>
      </c>
      <c r="N25" s="68">
        <f t="shared" si="2"/>
        <v>1.3333333333333333</v>
      </c>
      <c r="O25" s="68">
        <f t="shared" si="3"/>
        <v>-0.3333333333333333</v>
      </c>
      <c r="P25" s="68" t="str">
        <f t="shared" si="4"/>
        <v>-</v>
      </c>
    </row>
    <row r="26" spans="1:16" ht="12.75">
      <c r="A26" s="6" t="s">
        <v>11</v>
      </c>
      <c r="B26" s="25">
        <v>189</v>
      </c>
      <c r="C26" s="25">
        <v>112</v>
      </c>
      <c r="D26" s="25">
        <v>22</v>
      </c>
      <c r="E26" s="25">
        <v>48</v>
      </c>
      <c r="F26" s="25">
        <v>7</v>
      </c>
      <c r="G26" s="25">
        <v>190</v>
      </c>
      <c r="H26" s="25">
        <v>126</v>
      </c>
      <c r="I26" s="25">
        <v>39</v>
      </c>
      <c r="J26" s="25">
        <v>23</v>
      </c>
      <c r="K26" s="25">
        <v>2</v>
      </c>
      <c r="L26" s="68">
        <f t="shared" si="0"/>
        <v>0.005291005291005291</v>
      </c>
      <c r="M26" s="68">
        <f t="shared" si="1"/>
        <v>0.125</v>
      </c>
      <c r="N26" s="68">
        <f t="shared" si="2"/>
        <v>0.7727272727272727</v>
      </c>
      <c r="O26" s="68">
        <f t="shared" si="3"/>
        <v>-0.5208333333333334</v>
      </c>
      <c r="P26" s="68">
        <f t="shared" si="4"/>
        <v>-0.7142857142857143</v>
      </c>
    </row>
    <row r="27" spans="1:16" ht="12.75">
      <c r="A27" s="6" t="s">
        <v>10</v>
      </c>
      <c r="B27" s="25">
        <v>307</v>
      </c>
      <c r="C27" s="25">
        <v>131</v>
      </c>
      <c r="D27" s="25">
        <v>92</v>
      </c>
      <c r="E27" s="25">
        <v>56</v>
      </c>
      <c r="F27" s="25">
        <v>28</v>
      </c>
      <c r="G27" s="25">
        <v>308</v>
      </c>
      <c r="H27" s="25">
        <v>157</v>
      </c>
      <c r="I27" s="25">
        <v>74</v>
      </c>
      <c r="J27" s="25">
        <v>49</v>
      </c>
      <c r="K27" s="25">
        <v>28</v>
      </c>
      <c r="L27" s="68">
        <f t="shared" si="0"/>
        <v>0.003257328990228013</v>
      </c>
      <c r="M27" s="68">
        <f t="shared" si="1"/>
        <v>0.1984732824427481</v>
      </c>
      <c r="N27" s="68">
        <f t="shared" si="2"/>
        <v>-0.1956521739130435</v>
      </c>
      <c r="O27" s="68">
        <f t="shared" si="3"/>
        <v>-0.125</v>
      </c>
      <c r="P27" s="68">
        <f t="shared" si="4"/>
        <v>0</v>
      </c>
    </row>
    <row r="28" spans="1:16" ht="12.75">
      <c r="A28" s="6" t="s">
        <v>9</v>
      </c>
      <c r="B28" s="25">
        <v>274</v>
      </c>
      <c r="C28" s="25">
        <v>147</v>
      </c>
      <c r="D28" s="25">
        <v>96</v>
      </c>
      <c r="E28" s="25">
        <v>24</v>
      </c>
      <c r="F28" s="25">
        <v>7</v>
      </c>
      <c r="G28" s="25">
        <v>259</v>
      </c>
      <c r="H28" s="25">
        <v>148</v>
      </c>
      <c r="I28" s="25">
        <v>91</v>
      </c>
      <c r="J28" s="25">
        <v>13</v>
      </c>
      <c r="K28" s="25">
        <v>7</v>
      </c>
      <c r="L28" s="68">
        <f t="shared" si="0"/>
        <v>-0.05474452554744526</v>
      </c>
      <c r="M28" s="68">
        <f t="shared" si="1"/>
        <v>0.006802721088435374</v>
      </c>
      <c r="N28" s="68">
        <f t="shared" si="2"/>
        <v>-0.052083333333333336</v>
      </c>
      <c r="O28" s="68">
        <f t="shared" si="3"/>
        <v>-0.4583333333333333</v>
      </c>
      <c r="P28" s="68">
        <f t="shared" si="4"/>
        <v>0</v>
      </c>
    </row>
    <row r="29" spans="1:16" ht="12.75">
      <c r="A29" s="6" t="s">
        <v>8</v>
      </c>
      <c r="B29" s="25">
        <v>51</v>
      </c>
      <c r="C29" s="25">
        <v>26</v>
      </c>
      <c r="D29" s="25">
        <v>20</v>
      </c>
      <c r="E29" s="25">
        <v>3</v>
      </c>
      <c r="F29" s="25">
        <v>2</v>
      </c>
      <c r="G29" s="25">
        <v>46</v>
      </c>
      <c r="H29" s="25">
        <v>16</v>
      </c>
      <c r="I29" s="25">
        <v>26</v>
      </c>
      <c r="J29" s="25">
        <v>3</v>
      </c>
      <c r="K29" s="25">
        <v>1</v>
      </c>
      <c r="L29" s="68">
        <f t="shared" si="0"/>
        <v>-0.09803921568627451</v>
      </c>
      <c r="M29" s="68">
        <f t="shared" si="1"/>
        <v>-0.38461538461538464</v>
      </c>
      <c r="N29" s="68">
        <f t="shared" si="2"/>
        <v>0.3</v>
      </c>
      <c r="O29" s="68">
        <f t="shared" si="3"/>
        <v>0</v>
      </c>
      <c r="P29" s="68">
        <f t="shared" si="4"/>
        <v>-0.5</v>
      </c>
    </row>
    <row r="30" spans="1:16" ht="12.75">
      <c r="A30" s="6" t="s">
        <v>7</v>
      </c>
      <c r="B30" s="25">
        <v>270</v>
      </c>
      <c r="C30" s="25">
        <v>169</v>
      </c>
      <c r="D30" s="25">
        <v>73</v>
      </c>
      <c r="E30" s="25">
        <v>24</v>
      </c>
      <c r="F30" s="25">
        <v>4</v>
      </c>
      <c r="G30" s="25">
        <v>291</v>
      </c>
      <c r="H30" s="25">
        <v>180</v>
      </c>
      <c r="I30" s="25">
        <v>91</v>
      </c>
      <c r="J30" s="25">
        <v>18</v>
      </c>
      <c r="K30" s="25">
        <v>2</v>
      </c>
      <c r="L30" s="68">
        <f t="shared" si="0"/>
        <v>0.07777777777777778</v>
      </c>
      <c r="M30" s="68">
        <f t="shared" si="1"/>
        <v>0.0650887573964497</v>
      </c>
      <c r="N30" s="68">
        <f t="shared" si="2"/>
        <v>0.2465753424657534</v>
      </c>
      <c r="O30" s="68">
        <f t="shared" si="3"/>
        <v>-0.25</v>
      </c>
      <c r="P30" s="68">
        <f t="shared" si="4"/>
        <v>-0.5</v>
      </c>
    </row>
    <row r="31" spans="1:16" ht="12.75">
      <c r="A31" s="6" t="s">
        <v>6</v>
      </c>
      <c r="B31" s="25">
        <v>46</v>
      </c>
      <c r="C31" s="25">
        <v>23</v>
      </c>
      <c r="D31" s="25">
        <v>19</v>
      </c>
      <c r="E31" s="25">
        <v>3</v>
      </c>
      <c r="F31" s="25">
        <v>1</v>
      </c>
      <c r="G31" s="25">
        <v>46</v>
      </c>
      <c r="H31" s="25">
        <v>28</v>
      </c>
      <c r="I31" s="25">
        <v>18</v>
      </c>
      <c r="J31" s="25">
        <v>0</v>
      </c>
      <c r="K31" s="25">
        <v>0</v>
      </c>
      <c r="L31" s="68">
        <f t="shared" si="0"/>
        <v>0</v>
      </c>
      <c r="M31" s="68">
        <f t="shared" si="1"/>
        <v>0.21739130434782608</v>
      </c>
      <c r="N31" s="68">
        <f t="shared" si="2"/>
        <v>-0.05263157894736842</v>
      </c>
      <c r="O31" s="68">
        <f t="shared" si="3"/>
        <v>-1</v>
      </c>
      <c r="P31" s="68">
        <f t="shared" si="4"/>
        <v>-1</v>
      </c>
    </row>
    <row r="32" spans="1:16" ht="12.75">
      <c r="A32" s="4" t="s">
        <v>5</v>
      </c>
      <c r="B32" s="26">
        <v>4913</v>
      </c>
      <c r="C32" s="26">
        <v>3021</v>
      </c>
      <c r="D32" s="26">
        <v>1033</v>
      </c>
      <c r="E32" s="26">
        <v>727</v>
      </c>
      <c r="F32" s="26">
        <v>132</v>
      </c>
      <c r="G32" s="26">
        <v>5184</v>
      </c>
      <c r="H32" s="26">
        <v>3168</v>
      </c>
      <c r="I32" s="26">
        <v>1187</v>
      </c>
      <c r="J32" s="26">
        <v>700</v>
      </c>
      <c r="K32" s="26">
        <v>129</v>
      </c>
      <c r="L32" s="69">
        <f t="shared" si="0"/>
        <v>0.055159780175045796</v>
      </c>
      <c r="M32" s="69">
        <f t="shared" si="1"/>
        <v>0.04865938430983118</v>
      </c>
      <c r="N32" s="69">
        <f t="shared" si="2"/>
        <v>0.14908034849951599</v>
      </c>
      <c r="O32" s="69">
        <f t="shared" si="3"/>
        <v>-0.037138927097661624</v>
      </c>
      <c r="P32" s="69">
        <f t="shared" si="4"/>
        <v>-0.022727272727272728</v>
      </c>
    </row>
  </sheetData>
  <sheetProtection/>
  <mergeCells count="8">
    <mergeCell ref="L12:P13"/>
    <mergeCell ref="A1:K1"/>
    <mergeCell ref="A2:A4"/>
    <mergeCell ref="A12:A14"/>
    <mergeCell ref="B12:F13"/>
    <mergeCell ref="G12:K13"/>
    <mergeCell ref="A10:C10"/>
    <mergeCell ref="G3:H3"/>
  </mergeCells>
  <hyperlinks>
    <hyperlink ref="G3:H3" location="Indice!A1" display="Volver a Inicio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2:P50"/>
  <sheetViews>
    <sheetView zoomScalePageLayoutView="0" workbookViewId="0" topLeftCell="A1">
      <selection activeCell="F2" sqref="F2:G2"/>
    </sheetView>
  </sheetViews>
  <sheetFormatPr defaultColWidth="11.421875" defaultRowHeight="15"/>
  <cols>
    <col min="1" max="1" width="23.140625" style="31" bestFit="1" customWidth="1"/>
    <col min="2" max="2" width="16.57421875" style="31" bestFit="1" customWidth="1"/>
    <col min="3" max="3" width="14.57421875" style="31" bestFit="1" customWidth="1"/>
    <col min="4" max="4" width="16.57421875" style="31" customWidth="1"/>
    <col min="5" max="5" width="14.28125" style="31" bestFit="1" customWidth="1"/>
    <col min="6" max="6" width="16.57421875" style="31" customWidth="1"/>
    <col min="7" max="7" width="14.57421875" style="31" bestFit="1" customWidth="1"/>
    <col min="8" max="8" width="16.57421875" style="31" customWidth="1"/>
    <col min="9" max="9" width="14.28125" style="31" bestFit="1" customWidth="1"/>
    <col min="10" max="10" width="16.57421875" style="31" customWidth="1"/>
    <col min="11" max="11" width="14.57421875" style="31" bestFit="1" customWidth="1"/>
    <col min="12" max="12" width="16.57421875" style="31" customWidth="1"/>
    <col min="13" max="13" width="14.28125" style="31" bestFit="1" customWidth="1"/>
    <col min="14" max="14" width="13.00390625" style="31" bestFit="1" customWidth="1"/>
    <col min="15" max="15" width="10.421875" style="31" bestFit="1" customWidth="1"/>
    <col min="16" max="16" width="12.28125" style="31" bestFit="1" customWidth="1"/>
    <col min="17" max="16384" width="11.421875" style="31" customWidth="1"/>
  </cols>
  <sheetData>
    <row r="2" spans="1:7" ht="27.75" customHeight="1">
      <c r="A2" s="95" t="s">
        <v>117</v>
      </c>
      <c r="F2" s="79" t="s">
        <v>113</v>
      </c>
      <c r="G2" s="80"/>
    </row>
    <row r="3" ht="12.75" customHeight="1">
      <c r="A3" s="95"/>
    </row>
    <row r="4" ht="12.75" customHeight="1">
      <c r="A4" s="95"/>
    </row>
    <row r="6" spans="1:3" ht="15">
      <c r="A6" s="94" t="s">
        <v>108</v>
      </c>
      <c r="B6" s="94"/>
      <c r="C6" s="94"/>
    </row>
    <row r="7" spans="2:16" ht="15">
      <c r="B7" s="94" t="s">
        <v>75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</row>
    <row r="8" spans="1:16" ht="24" customHeight="1">
      <c r="A8" s="104"/>
      <c r="B8" s="133" t="s">
        <v>115</v>
      </c>
      <c r="C8" s="133"/>
      <c r="D8" s="133"/>
      <c r="E8" s="133"/>
      <c r="F8" s="133"/>
      <c r="G8" s="133" t="s">
        <v>114</v>
      </c>
      <c r="H8" s="133"/>
      <c r="I8" s="133"/>
      <c r="J8" s="133"/>
      <c r="K8" s="133"/>
      <c r="L8" s="134" t="s">
        <v>118</v>
      </c>
      <c r="M8" s="133"/>
      <c r="N8" s="133"/>
      <c r="O8" s="133"/>
      <c r="P8" s="133"/>
    </row>
    <row r="9" spans="1:16" ht="25.5">
      <c r="A9" s="106"/>
      <c r="B9" s="27" t="s">
        <v>32</v>
      </c>
      <c r="C9" s="28" t="s">
        <v>59</v>
      </c>
      <c r="D9" s="28" t="s">
        <v>60</v>
      </c>
      <c r="E9" s="28" t="s">
        <v>50</v>
      </c>
      <c r="F9" s="28" t="s">
        <v>61</v>
      </c>
      <c r="G9" s="27" t="s">
        <v>32</v>
      </c>
      <c r="H9" s="28" t="s">
        <v>59</v>
      </c>
      <c r="I9" s="28" t="s">
        <v>60</v>
      </c>
      <c r="J9" s="28" t="s">
        <v>50</v>
      </c>
      <c r="K9" s="28" t="s">
        <v>61</v>
      </c>
      <c r="L9" s="27" t="s">
        <v>32</v>
      </c>
      <c r="M9" s="28" t="s">
        <v>59</v>
      </c>
      <c r="N9" s="28" t="s">
        <v>60</v>
      </c>
      <c r="O9" s="28" t="s">
        <v>50</v>
      </c>
      <c r="P9" s="28" t="s">
        <v>61</v>
      </c>
    </row>
    <row r="10" spans="1:16" ht="12.75">
      <c r="A10" s="6" t="s">
        <v>20</v>
      </c>
      <c r="B10" s="47">
        <v>1883</v>
      </c>
      <c r="C10" s="47">
        <v>722</v>
      </c>
      <c r="D10" s="47">
        <v>159</v>
      </c>
      <c r="E10" s="47">
        <v>819</v>
      </c>
      <c r="F10" s="47">
        <v>183</v>
      </c>
      <c r="G10" s="47">
        <v>1934</v>
      </c>
      <c r="H10" s="47">
        <v>798</v>
      </c>
      <c r="I10" s="47">
        <v>175</v>
      </c>
      <c r="J10" s="47">
        <v>779</v>
      </c>
      <c r="K10" s="47">
        <v>182</v>
      </c>
      <c r="L10" s="68">
        <f>IF(B10=0,"-",(G10-B10)/B10)</f>
        <v>0.027084439723844927</v>
      </c>
      <c r="M10" s="68">
        <f>IF(C10=0,"-",(H10-C10)/C10)</f>
        <v>0.10526315789473684</v>
      </c>
      <c r="N10" s="68">
        <f>IF(D10=0,"-",(I10-D10)/D10)</f>
        <v>0.10062893081761007</v>
      </c>
      <c r="O10" s="68">
        <f>IF(E10=0,"-",(J10-E10)/E10)</f>
        <v>-0.04884004884004884</v>
      </c>
      <c r="P10" s="68">
        <f>IF(F10=0,"-",(K10-F10)/F10)</f>
        <v>-0.00546448087431694</v>
      </c>
    </row>
    <row r="11" spans="1:16" ht="12.75">
      <c r="A11" s="6" t="s">
        <v>19</v>
      </c>
      <c r="B11" s="47">
        <v>199</v>
      </c>
      <c r="C11" s="47">
        <v>43</v>
      </c>
      <c r="D11" s="47">
        <v>51</v>
      </c>
      <c r="E11" s="47">
        <v>50</v>
      </c>
      <c r="F11" s="47">
        <v>55</v>
      </c>
      <c r="G11" s="47">
        <v>193</v>
      </c>
      <c r="H11" s="47">
        <v>60</v>
      </c>
      <c r="I11" s="47">
        <v>71</v>
      </c>
      <c r="J11" s="47">
        <v>48</v>
      </c>
      <c r="K11" s="47">
        <v>14</v>
      </c>
      <c r="L11" s="68">
        <f aca="true" t="shared" si="0" ref="L11:L27">IF(B11=0,"-",(G11-B11)/B11)</f>
        <v>-0.03015075376884422</v>
      </c>
      <c r="M11" s="68">
        <f aca="true" t="shared" si="1" ref="M11:M27">IF(C11=0,"-",(H11-C11)/C11)</f>
        <v>0.3953488372093023</v>
      </c>
      <c r="N11" s="68">
        <f aca="true" t="shared" si="2" ref="N11:N27">IF(D11=0,"-",(I11-D11)/D11)</f>
        <v>0.39215686274509803</v>
      </c>
      <c r="O11" s="68">
        <f aca="true" t="shared" si="3" ref="O11:O27">IF(E11=0,"-",(J11-E11)/E11)</f>
        <v>-0.04</v>
      </c>
      <c r="P11" s="68">
        <f aca="true" t="shared" si="4" ref="P11:P27">IF(F11=0,"-",(K11-F11)/F11)</f>
        <v>-0.7454545454545455</v>
      </c>
    </row>
    <row r="12" spans="1:16" ht="12.75">
      <c r="A12" s="6" t="s">
        <v>18</v>
      </c>
      <c r="B12" s="47">
        <v>197</v>
      </c>
      <c r="C12" s="47">
        <v>121</v>
      </c>
      <c r="D12" s="47">
        <v>6</v>
      </c>
      <c r="E12" s="47">
        <v>64</v>
      </c>
      <c r="F12" s="47">
        <v>6</v>
      </c>
      <c r="G12" s="47">
        <v>153</v>
      </c>
      <c r="H12" s="47">
        <v>95</v>
      </c>
      <c r="I12" s="47">
        <v>5</v>
      </c>
      <c r="J12" s="47">
        <v>48</v>
      </c>
      <c r="K12" s="47">
        <v>5</v>
      </c>
      <c r="L12" s="68">
        <f t="shared" si="0"/>
        <v>-0.2233502538071066</v>
      </c>
      <c r="M12" s="68">
        <f t="shared" si="1"/>
        <v>-0.21487603305785125</v>
      </c>
      <c r="N12" s="68">
        <f t="shared" si="2"/>
        <v>-0.16666666666666666</v>
      </c>
      <c r="O12" s="68">
        <f t="shared" si="3"/>
        <v>-0.25</v>
      </c>
      <c r="P12" s="68">
        <f t="shared" si="4"/>
        <v>-0.16666666666666666</v>
      </c>
    </row>
    <row r="13" spans="1:16" ht="12.75">
      <c r="A13" s="6" t="s">
        <v>46</v>
      </c>
      <c r="B13" s="47">
        <v>231</v>
      </c>
      <c r="C13" s="47">
        <v>118</v>
      </c>
      <c r="D13" s="47">
        <v>43</v>
      </c>
      <c r="E13" s="47">
        <v>54</v>
      </c>
      <c r="F13" s="47">
        <v>16</v>
      </c>
      <c r="G13" s="47">
        <v>230</v>
      </c>
      <c r="H13" s="47">
        <v>103</v>
      </c>
      <c r="I13" s="47">
        <v>57</v>
      </c>
      <c r="J13" s="47">
        <v>53</v>
      </c>
      <c r="K13" s="47">
        <v>17</v>
      </c>
      <c r="L13" s="68">
        <f t="shared" si="0"/>
        <v>-0.004329004329004329</v>
      </c>
      <c r="M13" s="68">
        <f t="shared" si="1"/>
        <v>-0.1271186440677966</v>
      </c>
      <c r="N13" s="68">
        <f t="shared" si="2"/>
        <v>0.32558139534883723</v>
      </c>
      <c r="O13" s="68">
        <f t="shared" si="3"/>
        <v>-0.018518518518518517</v>
      </c>
      <c r="P13" s="68">
        <f t="shared" si="4"/>
        <v>0.0625</v>
      </c>
    </row>
    <row r="14" spans="1:16" ht="12.75">
      <c r="A14" s="6" t="s">
        <v>17</v>
      </c>
      <c r="B14" s="47">
        <v>246</v>
      </c>
      <c r="C14" s="47">
        <v>100</v>
      </c>
      <c r="D14" s="47">
        <v>36</v>
      </c>
      <c r="E14" s="47">
        <v>87</v>
      </c>
      <c r="F14" s="47">
        <v>23</v>
      </c>
      <c r="G14" s="47">
        <v>186</v>
      </c>
      <c r="H14" s="47">
        <v>78</v>
      </c>
      <c r="I14" s="47">
        <v>17</v>
      </c>
      <c r="J14" s="47">
        <v>71</v>
      </c>
      <c r="K14" s="47">
        <v>20</v>
      </c>
      <c r="L14" s="68">
        <f t="shared" si="0"/>
        <v>-0.24390243902439024</v>
      </c>
      <c r="M14" s="68">
        <f t="shared" si="1"/>
        <v>-0.22</v>
      </c>
      <c r="N14" s="68">
        <f t="shared" si="2"/>
        <v>-0.5277777777777778</v>
      </c>
      <c r="O14" s="68">
        <f t="shared" si="3"/>
        <v>-0.1839080459770115</v>
      </c>
      <c r="P14" s="68">
        <f t="shared" si="4"/>
        <v>-0.13043478260869565</v>
      </c>
    </row>
    <row r="15" spans="1:16" ht="12.75">
      <c r="A15" s="6" t="s">
        <v>16</v>
      </c>
      <c r="B15" s="47">
        <v>108</v>
      </c>
      <c r="C15" s="47">
        <v>51</v>
      </c>
      <c r="D15" s="47">
        <v>7</v>
      </c>
      <c r="E15" s="47">
        <v>45</v>
      </c>
      <c r="F15" s="47">
        <v>5</v>
      </c>
      <c r="G15" s="47">
        <v>88</v>
      </c>
      <c r="H15" s="47">
        <v>46</v>
      </c>
      <c r="I15" s="47">
        <v>15</v>
      </c>
      <c r="J15" s="47">
        <v>17</v>
      </c>
      <c r="K15" s="47">
        <v>10</v>
      </c>
      <c r="L15" s="68">
        <f t="shared" si="0"/>
        <v>-0.18518518518518517</v>
      </c>
      <c r="M15" s="68">
        <f t="shared" si="1"/>
        <v>-0.09803921568627451</v>
      </c>
      <c r="N15" s="68">
        <f t="shared" si="2"/>
        <v>1.1428571428571428</v>
      </c>
      <c r="O15" s="68">
        <f t="shared" si="3"/>
        <v>-0.6222222222222222</v>
      </c>
      <c r="P15" s="68">
        <f t="shared" si="4"/>
        <v>1</v>
      </c>
    </row>
    <row r="16" spans="1:16" ht="12.75">
      <c r="A16" s="6" t="s">
        <v>15</v>
      </c>
      <c r="B16" s="47">
        <v>290</v>
      </c>
      <c r="C16" s="47">
        <v>141</v>
      </c>
      <c r="D16" s="47">
        <v>52</v>
      </c>
      <c r="E16" s="47">
        <v>82</v>
      </c>
      <c r="F16" s="47">
        <v>15</v>
      </c>
      <c r="G16" s="47">
        <v>337</v>
      </c>
      <c r="H16" s="47">
        <v>174</v>
      </c>
      <c r="I16" s="47">
        <v>45</v>
      </c>
      <c r="J16" s="47">
        <v>90</v>
      </c>
      <c r="K16" s="47">
        <v>28</v>
      </c>
      <c r="L16" s="68">
        <f t="shared" si="0"/>
        <v>0.16206896551724137</v>
      </c>
      <c r="M16" s="68">
        <f t="shared" si="1"/>
        <v>0.23404255319148937</v>
      </c>
      <c r="N16" s="68">
        <f t="shared" si="2"/>
        <v>-0.1346153846153846</v>
      </c>
      <c r="O16" s="68">
        <f t="shared" si="3"/>
        <v>0.0975609756097561</v>
      </c>
      <c r="P16" s="68">
        <f t="shared" si="4"/>
        <v>0.8666666666666667</v>
      </c>
    </row>
    <row r="17" spans="1:16" ht="12.75">
      <c r="A17" s="6" t="s">
        <v>14</v>
      </c>
      <c r="B17" s="47">
        <v>322</v>
      </c>
      <c r="C17" s="47">
        <v>111</v>
      </c>
      <c r="D17" s="47">
        <v>47</v>
      </c>
      <c r="E17" s="47">
        <v>109</v>
      </c>
      <c r="F17" s="47">
        <v>55</v>
      </c>
      <c r="G17" s="47">
        <v>307</v>
      </c>
      <c r="H17" s="47">
        <v>138</v>
      </c>
      <c r="I17" s="47">
        <v>67</v>
      </c>
      <c r="J17" s="47">
        <v>74</v>
      </c>
      <c r="K17" s="47">
        <v>28</v>
      </c>
      <c r="L17" s="68">
        <f t="shared" si="0"/>
        <v>-0.046583850931677016</v>
      </c>
      <c r="M17" s="68">
        <f t="shared" si="1"/>
        <v>0.24324324324324326</v>
      </c>
      <c r="N17" s="68">
        <f t="shared" si="2"/>
        <v>0.425531914893617</v>
      </c>
      <c r="O17" s="68">
        <f t="shared" si="3"/>
        <v>-0.3211009174311927</v>
      </c>
      <c r="P17" s="68">
        <f t="shared" si="4"/>
        <v>-0.4909090909090909</v>
      </c>
    </row>
    <row r="18" spans="1:16" ht="12.75">
      <c r="A18" s="6" t="s">
        <v>13</v>
      </c>
      <c r="B18" s="47">
        <v>1313</v>
      </c>
      <c r="C18" s="47">
        <v>406</v>
      </c>
      <c r="D18" s="47">
        <v>213</v>
      </c>
      <c r="E18" s="47">
        <v>468</v>
      </c>
      <c r="F18" s="47">
        <v>226</v>
      </c>
      <c r="G18" s="47">
        <v>1344</v>
      </c>
      <c r="H18" s="47">
        <v>416</v>
      </c>
      <c r="I18" s="47">
        <v>230</v>
      </c>
      <c r="J18" s="47">
        <v>434</v>
      </c>
      <c r="K18" s="47">
        <v>264</v>
      </c>
      <c r="L18" s="68">
        <f t="shared" si="0"/>
        <v>0.02361005331302361</v>
      </c>
      <c r="M18" s="68">
        <f t="shared" si="1"/>
        <v>0.024630541871921183</v>
      </c>
      <c r="N18" s="68">
        <f t="shared" si="2"/>
        <v>0.07981220657276995</v>
      </c>
      <c r="O18" s="68">
        <f t="shared" si="3"/>
        <v>-0.07264957264957266</v>
      </c>
      <c r="P18" s="68">
        <f t="shared" si="4"/>
        <v>0.168141592920354</v>
      </c>
    </row>
    <row r="19" spans="1:16" ht="12.75">
      <c r="A19" s="6" t="s">
        <v>47</v>
      </c>
      <c r="B19" s="47">
        <v>922</v>
      </c>
      <c r="C19" s="47">
        <v>422</v>
      </c>
      <c r="D19" s="47">
        <v>144</v>
      </c>
      <c r="E19" s="47">
        <v>236</v>
      </c>
      <c r="F19" s="47">
        <v>120</v>
      </c>
      <c r="G19" s="47">
        <v>860</v>
      </c>
      <c r="H19" s="47">
        <v>380</v>
      </c>
      <c r="I19" s="47">
        <v>183</v>
      </c>
      <c r="J19" s="47">
        <v>219</v>
      </c>
      <c r="K19" s="47">
        <v>78</v>
      </c>
      <c r="L19" s="68">
        <f t="shared" si="0"/>
        <v>-0.06724511930585683</v>
      </c>
      <c r="M19" s="68">
        <f t="shared" si="1"/>
        <v>-0.0995260663507109</v>
      </c>
      <c r="N19" s="68">
        <f t="shared" si="2"/>
        <v>0.2708333333333333</v>
      </c>
      <c r="O19" s="68">
        <f t="shared" si="3"/>
        <v>-0.07203389830508475</v>
      </c>
      <c r="P19" s="68">
        <f t="shared" si="4"/>
        <v>-0.35</v>
      </c>
    </row>
    <row r="20" spans="1:16" ht="12.75">
      <c r="A20" s="6" t="s">
        <v>12</v>
      </c>
      <c r="B20" s="47">
        <v>138</v>
      </c>
      <c r="C20" s="47">
        <v>82</v>
      </c>
      <c r="D20" s="47">
        <v>18</v>
      </c>
      <c r="E20" s="47">
        <v>33</v>
      </c>
      <c r="F20" s="47">
        <v>5</v>
      </c>
      <c r="G20" s="47">
        <v>97</v>
      </c>
      <c r="H20" s="47">
        <v>63</v>
      </c>
      <c r="I20" s="47">
        <v>10</v>
      </c>
      <c r="J20" s="47">
        <v>23</v>
      </c>
      <c r="K20" s="47">
        <v>1</v>
      </c>
      <c r="L20" s="68">
        <f t="shared" si="0"/>
        <v>-0.2971014492753623</v>
      </c>
      <c r="M20" s="68">
        <f t="shared" si="1"/>
        <v>-0.23170731707317074</v>
      </c>
      <c r="N20" s="68">
        <f t="shared" si="2"/>
        <v>-0.4444444444444444</v>
      </c>
      <c r="O20" s="68">
        <f t="shared" si="3"/>
        <v>-0.30303030303030304</v>
      </c>
      <c r="P20" s="68">
        <f t="shared" si="4"/>
        <v>-0.8</v>
      </c>
    </row>
    <row r="21" spans="1:16" ht="12.75">
      <c r="A21" s="6" t="s">
        <v>11</v>
      </c>
      <c r="B21" s="47">
        <v>334</v>
      </c>
      <c r="C21" s="47">
        <v>208</v>
      </c>
      <c r="D21" s="47">
        <v>40</v>
      </c>
      <c r="E21" s="47">
        <v>71</v>
      </c>
      <c r="F21" s="47">
        <v>15</v>
      </c>
      <c r="G21" s="47">
        <v>321</v>
      </c>
      <c r="H21" s="47">
        <v>204</v>
      </c>
      <c r="I21" s="47">
        <v>31</v>
      </c>
      <c r="J21" s="47">
        <v>73</v>
      </c>
      <c r="K21" s="47">
        <v>13</v>
      </c>
      <c r="L21" s="68">
        <f t="shared" si="0"/>
        <v>-0.038922155688622756</v>
      </c>
      <c r="M21" s="68">
        <f t="shared" si="1"/>
        <v>-0.019230769230769232</v>
      </c>
      <c r="N21" s="68">
        <f t="shared" si="2"/>
        <v>-0.225</v>
      </c>
      <c r="O21" s="68">
        <f t="shared" si="3"/>
        <v>0.028169014084507043</v>
      </c>
      <c r="P21" s="68">
        <f t="shared" si="4"/>
        <v>-0.13333333333333333</v>
      </c>
    </row>
    <row r="22" spans="1:16" ht="12.75">
      <c r="A22" s="6" t="s">
        <v>10</v>
      </c>
      <c r="B22" s="47">
        <v>1255</v>
      </c>
      <c r="C22" s="47">
        <v>397</v>
      </c>
      <c r="D22" s="47">
        <v>284</v>
      </c>
      <c r="E22" s="47">
        <v>330</v>
      </c>
      <c r="F22" s="47">
        <v>244</v>
      </c>
      <c r="G22" s="47">
        <v>1211</v>
      </c>
      <c r="H22" s="47">
        <v>416</v>
      </c>
      <c r="I22" s="47">
        <v>276</v>
      </c>
      <c r="J22" s="47">
        <v>309</v>
      </c>
      <c r="K22" s="47">
        <v>210</v>
      </c>
      <c r="L22" s="68">
        <f t="shared" si="0"/>
        <v>-0.0350597609561753</v>
      </c>
      <c r="M22" s="68">
        <f t="shared" si="1"/>
        <v>0.04785894206549118</v>
      </c>
      <c r="N22" s="68">
        <f t="shared" si="2"/>
        <v>-0.028169014084507043</v>
      </c>
      <c r="O22" s="68">
        <f t="shared" si="3"/>
        <v>-0.06363636363636363</v>
      </c>
      <c r="P22" s="68">
        <f t="shared" si="4"/>
        <v>-0.13934426229508196</v>
      </c>
    </row>
    <row r="23" spans="1:16" ht="12.75">
      <c r="A23" s="6" t="s">
        <v>9</v>
      </c>
      <c r="B23" s="47">
        <v>222</v>
      </c>
      <c r="C23" s="47">
        <v>84</v>
      </c>
      <c r="D23" s="47">
        <v>57</v>
      </c>
      <c r="E23" s="47">
        <v>54</v>
      </c>
      <c r="F23" s="47">
        <v>27</v>
      </c>
      <c r="G23" s="47">
        <v>209</v>
      </c>
      <c r="H23" s="47">
        <v>66</v>
      </c>
      <c r="I23" s="47">
        <v>50</v>
      </c>
      <c r="J23" s="47">
        <v>57</v>
      </c>
      <c r="K23" s="47">
        <v>36</v>
      </c>
      <c r="L23" s="68">
        <f t="shared" si="0"/>
        <v>-0.05855855855855856</v>
      </c>
      <c r="M23" s="68">
        <f t="shared" si="1"/>
        <v>-0.21428571428571427</v>
      </c>
      <c r="N23" s="68">
        <f t="shared" si="2"/>
        <v>-0.12280701754385964</v>
      </c>
      <c r="O23" s="68">
        <f t="shared" si="3"/>
        <v>0.05555555555555555</v>
      </c>
      <c r="P23" s="68">
        <f t="shared" si="4"/>
        <v>0.3333333333333333</v>
      </c>
    </row>
    <row r="24" spans="1:16" ht="12.75">
      <c r="A24" s="6" t="s">
        <v>8</v>
      </c>
      <c r="B24" s="47">
        <v>67</v>
      </c>
      <c r="C24" s="47">
        <v>32</v>
      </c>
      <c r="D24" s="47">
        <v>20</v>
      </c>
      <c r="E24" s="47">
        <v>9</v>
      </c>
      <c r="F24" s="47">
        <v>6</v>
      </c>
      <c r="G24" s="47">
        <v>82</v>
      </c>
      <c r="H24" s="47">
        <v>36</v>
      </c>
      <c r="I24" s="47">
        <v>31</v>
      </c>
      <c r="J24" s="47">
        <v>10</v>
      </c>
      <c r="K24" s="47">
        <v>5</v>
      </c>
      <c r="L24" s="68">
        <f t="shared" si="0"/>
        <v>0.22388059701492538</v>
      </c>
      <c r="M24" s="68">
        <f t="shared" si="1"/>
        <v>0.125</v>
      </c>
      <c r="N24" s="68">
        <f t="shared" si="2"/>
        <v>0.55</v>
      </c>
      <c r="O24" s="68">
        <f t="shared" si="3"/>
        <v>0.1111111111111111</v>
      </c>
      <c r="P24" s="68">
        <f t="shared" si="4"/>
        <v>-0.16666666666666666</v>
      </c>
    </row>
    <row r="25" spans="1:16" ht="12.75">
      <c r="A25" s="6" t="s">
        <v>7</v>
      </c>
      <c r="B25" s="47">
        <v>356</v>
      </c>
      <c r="C25" s="47">
        <v>121</v>
      </c>
      <c r="D25" s="47">
        <v>91</v>
      </c>
      <c r="E25" s="47">
        <v>78</v>
      </c>
      <c r="F25" s="47">
        <v>66</v>
      </c>
      <c r="G25" s="47">
        <v>350</v>
      </c>
      <c r="H25" s="47">
        <v>146</v>
      </c>
      <c r="I25" s="47">
        <v>65</v>
      </c>
      <c r="J25" s="47">
        <v>91</v>
      </c>
      <c r="K25" s="47">
        <v>48</v>
      </c>
      <c r="L25" s="68">
        <f t="shared" si="0"/>
        <v>-0.016853932584269662</v>
      </c>
      <c r="M25" s="68">
        <f t="shared" si="1"/>
        <v>0.2066115702479339</v>
      </c>
      <c r="N25" s="68">
        <f t="shared" si="2"/>
        <v>-0.2857142857142857</v>
      </c>
      <c r="O25" s="68">
        <f t="shared" si="3"/>
        <v>0.16666666666666666</v>
      </c>
      <c r="P25" s="68">
        <f t="shared" si="4"/>
        <v>-0.2727272727272727</v>
      </c>
    </row>
    <row r="26" spans="1:16" ht="12.75">
      <c r="A26" s="6" t="s">
        <v>6</v>
      </c>
      <c r="B26" s="47">
        <v>28</v>
      </c>
      <c r="C26" s="47">
        <v>15</v>
      </c>
      <c r="D26" s="47">
        <v>6</v>
      </c>
      <c r="E26" s="47">
        <v>6</v>
      </c>
      <c r="F26" s="47">
        <v>1</v>
      </c>
      <c r="G26" s="47">
        <v>37</v>
      </c>
      <c r="H26" s="47">
        <v>17</v>
      </c>
      <c r="I26" s="47">
        <v>7</v>
      </c>
      <c r="J26" s="47">
        <v>10</v>
      </c>
      <c r="K26" s="47">
        <v>3</v>
      </c>
      <c r="L26" s="68">
        <f t="shared" si="0"/>
        <v>0.32142857142857145</v>
      </c>
      <c r="M26" s="68">
        <f t="shared" si="1"/>
        <v>0.13333333333333333</v>
      </c>
      <c r="N26" s="68">
        <f t="shared" si="2"/>
        <v>0.16666666666666666</v>
      </c>
      <c r="O26" s="68">
        <f t="shared" si="3"/>
        <v>0.6666666666666666</v>
      </c>
      <c r="P26" s="68">
        <f t="shared" si="4"/>
        <v>2</v>
      </c>
    </row>
    <row r="27" spans="1:16" ht="12.75">
      <c r="A27" s="4" t="s">
        <v>5</v>
      </c>
      <c r="B27" s="48">
        <v>8111</v>
      </c>
      <c r="C27" s="48">
        <v>3174</v>
      </c>
      <c r="D27" s="48">
        <v>1274</v>
      </c>
      <c r="E27" s="48">
        <v>2595</v>
      </c>
      <c r="F27" s="48">
        <v>1068</v>
      </c>
      <c r="G27" s="48">
        <v>7939</v>
      </c>
      <c r="H27" s="48">
        <v>3236</v>
      </c>
      <c r="I27" s="48">
        <v>1335</v>
      </c>
      <c r="J27" s="48">
        <v>2406</v>
      </c>
      <c r="K27" s="48">
        <v>962</v>
      </c>
      <c r="L27" s="69">
        <f t="shared" si="0"/>
        <v>-0.021205769942054</v>
      </c>
      <c r="M27" s="69">
        <f t="shared" si="1"/>
        <v>0.019533711405166982</v>
      </c>
      <c r="N27" s="69">
        <f t="shared" si="2"/>
        <v>0.047880690737833596</v>
      </c>
      <c r="O27" s="69">
        <f t="shared" si="3"/>
        <v>-0.07283236994219654</v>
      </c>
      <c r="P27" s="69">
        <f t="shared" si="4"/>
        <v>-0.09925093632958802</v>
      </c>
    </row>
    <row r="30" spans="2:13" ht="15">
      <c r="B30" s="132" t="s">
        <v>74</v>
      </c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</row>
    <row r="31" spans="1:13" ht="41.25" customHeight="1">
      <c r="A31" s="104"/>
      <c r="B31" s="133" t="s">
        <v>115</v>
      </c>
      <c r="C31" s="133"/>
      <c r="D31" s="133"/>
      <c r="E31" s="133"/>
      <c r="F31" s="133" t="s">
        <v>114</v>
      </c>
      <c r="G31" s="133"/>
      <c r="H31" s="133"/>
      <c r="I31" s="133"/>
      <c r="J31" s="134" t="s">
        <v>118</v>
      </c>
      <c r="K31" s="133"/>
      <c r="L31" s="133"/>
      <c r="M31" s="133"/>
    </row>
    <row r="32" spans="1:13" ht="25.5">
      <c r="A32" s="106"/>
      <c r="B32" s="39" t="s">
        <v>73</v>
      </c>
      <c r="C32" s="39" t="s">
        <v>70</v>
      </c>
      <c r="D32" s="39" t="s">
        <v>71</v>
      </c>
      <c r="E32" s="39" t="s">
        <v>72</v>
      </c>
      <c r="F32" s="39" t="s">
        <v>73</v>
      </c>
      <c r="G32" s="39" t="s">
        <v>70</v>
      </c>
      <c r="H32" s="39" t="s">
        <v>71</v>
      </c>
      <c r="I32" s="39" t="s">
        <v>72</v>
      </c>
      <c r="J32" s="39" t="s">
        <v>73</v>
      </c>
      <c r="K32" s="39" t="s">
        <v>70</v>
      </c>
      <c r="L32" s="39" t="s">
        <v>71</v>
      </c>
      <c r="M32" s="39" t="s">
        <v>72</v>
      </c>
    </row>
    <row r="33" spans="1:13" ht="12.75">
      <c r="A33" s="6" t="s">
        <v>20</v>
      </c>
      <c r="B33" s="47">
        <v>882</v>
      </c>
      <c r="C33" s="47">
        <v>427</v>
      </c>
      <c r="D33" s="47">
        <v>455</v>
      </c>
      <c r="E33" s="47">
        <v>802</v>
      </c>
      <c r="F33" s="47">
        <v>956</v>
      </c>
      <c r="G33" s="47">
        <v>511</v>
      </c>
      <c r="H33" s="47">
        <v>445</v>
      </c>
      <c r="I33" s="47">
        <v>951</v>
      </c>
      <c r="J33" s="71">
        <f>IF(B33=0,"-",(F33-B33)/B33)</f>
        <v>0.08390022675736962</v>
      </c>
      <c r="K33" s="71">
        <f>IF(C33=0,"-",(G33-C33)/C33)</f>
        <v>0.19672131147540983</v>
      </c>
      <c r="L33" s="71">
        <f>IF(D33=0,"-",(H33-D33)/D33)</f>
        <v>-0.02197802197802198</v>
      </c>
      <c r="M33" s="71">
        <f>IF(E33=0,"-",(I33-E33)/E33)</f>
        <v>0.185785536159601</v>
      </c>
    </row>
    <row r="34" spans="1:13" ht="12.75">
      <c r="A34" s="6" t="s">
        <v>19</v>
      </c>
      <c r="B34" s="47">
        <v>179</v>
      </c>
      <c r="C34" s="47">
        <v>111</v>
      </c>
      <c r="D34" s="47">
        <v>68</v>
      </c>
      <c r="E34" s="47">
        <v>76</v>
      </c>
      <c r="F34" s="47">
        <v>101</v>
      </c>
      <c r="G34" s="47">
        <v>45</v>
      </c>
      <c r="H34" s="47">
        <v>56</v>
      </c>
      <c r="I34" s="47">
        <v>56</v>
      </c>
      <c r="J34" s="71">
        <f aca="true" t="shared" si="5" ref="J34:J50">IF(B34=0,"-",(F34-B34)/B34)</f>
        <v>-0.43575418994413406</v>
      </c>
      <c r="K34" s="71">
        <f aca="true" t="shared" si="6" ref="K34:K50">IF(C34=0,"-",(G34-C34)/C34)</f>
        <v>-0.5945945945945946</v>
      </c>
      <c r="L34" s="71">
        <f aca="true" t="shared" si="7" ref="L34:L50">IF(D34=0,"-",(H34-D34)/D34)</f>
        <v>-0.17647058823529413</v>
      </c>
      <c r="M34" s="71">
        <f aca="true" t="shared" si="8" ref="M34:M50">IF(E34=0,"-",(I34-E34)/E34)</f>
        <v>-0.2631578947368421</v>
      </c>
    </row>
    <row r="35" spans="1:13" ht="12.75">
      <c r="A35" s="6" t="s">
        <v>18</v>
      </c>
      <c r="B35" s="47">
        <v>99</v>
      </c>
      <c r="C35" s="47">
        <v>48</v>
      </c>
      <c r="D35" s="47">
        <v>51</v>
      </c>
      <c r="E35" s="47">
        <v>69</v>
      </c>
      <c r="F35" s="47">
        <v>116</v>
      </c>
      <c r="G35" s="47">
        <v>56</v>
      </c>
      <c r="H35" s="47">
        <v>60</v>
      </c>
      <c r="I35" s="47">
        <v>74</v>
      </c>
      <c r="J35" s="71">
        <f t="shared" si="5"/>
        <v>0.1717171717171717</v>
      </c>
      <c r="K35" s="71">
        <f t="shared" si="6"/>
        <v>0.16666666666666666</v>
      </c>
      <c r="L35" s="71">
        <f t="shared" si="7"/>
        <v>0.17647058823529413</v>
      </c>
      <c r="M35" s="71">
        <f t="shared" si="8"/>
        <v>0.07246376811594203</v>
      </c>
    </row>
    <row r="36" spans="1:13" ht="12.75">
      <c r="A36" s="6" t="s">
        <v>46</v>
      </c>
      <c r="B36" s="47">
        <v>144</v>
      </c>
      <c r="C36" s="47">
        <v>107</v>
      </c>
      <c r="D36" s="47">
        <v>37</v>
      </c>
      <c r="E36" s="47">
        <v>65</v>
      </c>
      <c r="F36" s="47">
        <v>168</v>
      </c>
      <c r="G36" s="47">
        <v>107</v>
      </c>
      <c r="H36" s="47">
        <v>61</v>
      </c>
      <c r="I36" s="47">
        <v>76</v>
      </c>
      <c r="J36" s="71">
        <f t="shared" si="5"/>
        <v>0.16666666666666666</v>
      </c>
      <c r="K36" s="71">
        <f t="shared" si="6"/>
        <v>0</v>
      </c>
      <c r="L36" s="71">
        <f t="shared" si="7"/>
        <v>0.6486486486486487</v>
      </c>
      <c r="M36" s="71">
        <f t="shared" si="8"/>
        <v>0.16923076923076924</v>
      </c>
    </row>
    <row r="37" spans="1:13" ht="12.75">
      <c r="A37" s="6" t="s">
        <v>17</v>
      </c>
      <c r="B37" s="47">
        <v>147</v>
      </c>
      <c r="C37" s="47">
        <v>91</v>
      </c>
      <c r="D37" s="47">
        <v>56</v>
      </c>
      <c r="E37" s="47">
        <v>110</v>
      </c>
      <c r="F37" s="47">
        <v>118</v>
      </c>
      <c r="G37" s="47">
        <v>81</v>
      </c>
      <c r="H37" s="47">
        <v>37</v>
      </c>
      <c r="I37" s="47">
        <v>118</v>
      </c>
      <c r="J37" s="71">
        <f t="shared" si="5"/>
        <v>-0.19727891156462585</v>
      </c>
      <c r="K37" s="71">
        <f t="shared" si="6"/>
        <v>-0.10989010989010989</v>
      </c>
      <c r="L37" s="71">
        <f t="shared" si="7"/>
        <v>-0.3392857142857143</v>
      </c>
      <c r="M37" s="71">
        <f t="shared" si="8"/>
        <v>0.07272727272727272</v>
      </c>
    </row>
    <row r="38" spans="1:13" ht="12.75">
      <c r="A38" s="6" t="s">
        <v>16</v>
      </c>
      <c r="B38" s="47">
        <v>46</v>
      </c>
      <c r="C38" s="47">
        <v>23</v>
      </c>
      <c r="D38" s="47">
        <v>23</v>
      </c>
      <c r="E38" s="47">
        <v>25</v>
      </c>
      <c r="F38" s="47">
        <v>53</v>
      </c>
      <c r="G38" s="47">
        <v>29</v>
      </c>
      <c r="H38" s="47">
        <v>24</v>
      </c>
      <c r="I38" s="47">
        <v>13</v>
      </c>
      <c r="J38" s="71">
        <f t="shared" si="5"/>
        <v>0.15217391304347827</v>
      </c>
      <c r="K38" s="71">
        <f t="shared" si="6"/>
        <v>0.2608695652173913</v>
      </c>
      <c r="L38" s="71">
        <f t="shared" si="7"/>
        <v>0.043478260869565216</v>
      </c>
      <c r="M38" s="71">
        <f t="shared" si="8"/>
        <v>-0.48</v>
      </c>
    </row>
    <row r="39" spans="1:13" ht="12.75">
      <c r="A39" s="6" t="s">
        <v>15</v>
      </c>
      <c r="B39" s="47">
        <v>186</v>
      </c>
      <c r="C39" s="47">
        <v>97</v>
      </c>
      <c r="D39" s="47">
        <v>89</v>
      </c>
      <c r="E39" s="47">
        <v>108</v>
      </c>
      <c r="F39" s="47">
        <v>203</v>
      </c>
      <c r="G39" s="47">
        <v>137</v>
      </c>
      <c r="H39" s="47">
        <v>66</v>
      </c>
      <c r="I39" s="47">
        <v>113</v>
      </c>
      <c r="J39" s="71">
        <f t="shared" si="5"/>
        <v>0.0913978494623656</v>
      </c>
      <c r="K39" s="71">
        <f t="shared" si="6"/>
        <v>0.41237113402061853</v>
      </c>
      <c r="L39" s="71">
        <f t="shared" si="7"/>
        <v>-0.25842696629213485</v>
      </c>
      <c r="M39" s="71">
        <f t="shared" si="8"/>
        <v>0.046296296296296294</v>
      </c>
    </row>
    <row r="40" spans="1:13" ht="12.75">
      <c r="A40" s="6" t="s">
        <v>14</v>
      </c>
      <c r="B40" s="47">
        <v>152</v>
      </c>
      <c r="C40" s="47">
        <v>61</v>
      </c>
      <c r="D40" s="47">
        <v>91</v>
      </c>
      <c r="E40" s="47">
        <v>142</v>
      </c>
      <c r="F40" s="47">
        <v>158</v>
      </c>
      <c r="G40" s="47">
        <v>81</v>
      </c>
      <c r="H40" s="47">
        <v>77</v>
      </c>
      <c r="I40" s="47">
        <v>146</v>
      </c>
      <c r="J40" s="71">
        <f t="shared" si="5"/>
        <v>0.039473684210526314</v>
      </c>
      <c r="K40" s="71">
        <f t="shared" si="6"/>
        <v>0.32786885245901637</v>
      </c>
      <c r="L40" s="71">
        <f t="shared" si="7"/>
        <v>-0.15384615384615385</v>
      </c>
      <c r="M40" s="71">
        <f t="shared" si="8"/>
        <v>0.028169014084507043</v>
      </c>
    </row>
    <row r="41" spans="1:13" ht="12.75">
      <c r="A41" s="6" t="s">
        <v>13</v>
      </c>
      <c r="B41" s="47">
        <v>673</v>
      </c>
      <c r="C41" s="47">
        <v>327</v>
      </c>
      <c r="D41" s="47">
        <v>346</v>
      </c>
      <c r="E41" s="47">
        <v>746</v>
      </c>
      <c r="F41" s="47">
        <v>583</v>
      </c>
      <c r="G41" s="47">
        <v>314</v>
      </c>
      <c r="H41" s="47">
        <v>269</v>
      </c>
      <c r="I41" s="47">
        <v>619</v>
      </c>
      <c r="J41" s="71">
        <f t="shared" si="5"/>
        <v>-0.1337295690936107</v>
      </c>
      <c r="K41" s="71">
        <f t="shared" si="6"/>
        <v>-0.039755351681957186</v>
      </c>
      <c r="L41" s="71">
        <f t="shared" si="7"/>
        <v>-0.22254335260115607</v>
      </c>
      <c r="M41" s="71">
        <f t="shared" si="8"/>
        <v>-0.17024128686327078</v>
      </c>
    </row>
    <row r="42" spans="1:13" ht="12.75">
      <c r="A42" s="6" t="s">
        <v>47</v>
      </c>
      <c r="B42" s="47">
        <v>570</v>
      </c>
      <c r="C42" s="47">
        <v>326</v>
      </c>
      <c r="D42" s="47">
        <v>244</v>
      </c>
      <c r="E42" s="47">
        <v>338</v>
      </c>
      <c r="F42" s="47">
        <v>519</v>
      </c>
      <c r="G42" s="47">
        <v>284</v>
      </c>
      <c r="H42" s="47">
        <v>235</v>
      </c>
      <c r="I42" s="47">
        <v>376</v>
      </c>
      <c r="J42" s="71">
        <f t="shared" si="5"/>
        <v>-0.08947368421052632</v>
      </c>
      <c r="K42" s="71">
        <f t="shared" si="6"/>
        <v>-0.12883435582822086</v>
      </c>
      <c r="L42" s="71">
        <f t="shared" si="7"/>
        <v>-0.036885245901639344</v>
      </c>
      <c r="M42" s="71">
        <f t="shared" si="8"/>
        <v>0.11242603550295859</v>
      </c>
    </row>
    <row r="43" spans="1:13" ht="12.75">
      <c r="A43" s="6" t="s">
        <v>12</v>
      </c>
      <c r="B43" s="47">
        <v>78</v>
      </c>
      <c r="C43" s="47">
        <v>56</v>
      </c>
      <c r="D43" s="47">
        <v>22</v>
      </c>
      <c r="E43" s="47">
        <v>20</v>
      </c>
      <c r="F43" s="47">
        <v>96</v>
      </c>
      <c r="G43" s="47">
        <v>80</v>
      </c>
      <c r="H43" s="47">
        <v>16</v>
      </c>
      <c r="I43" s="47">
        <v>18</v>
      </c>
      <c r="J43" s="71">
        <f t="shared" si="5"/>
        <v>0.23076923076923078</v>
      </c>
      <c r="K43" s="71">
        <f t="shared" si="6"/>
        <v>0.42857142857142855</v>
      </c>
      <c r="L43" s="71">
        <f t="shared" si="7"/>
        <v>-0.2727272727272727</v>
      </c>
      <c r="M43" s="71">
        <f t="shared" si="8"/>
        <v>-0.1</v>
      </c>
    </row>
    <row r="44" spans="1:13" ht="12.75">
      <c r="A44" s="6" t="s">
        <v>11</v>
      </c>
      <c r="B44" s="47">
        <v>176</v>
      </c>
      <c r="C44" s="47">
        <v>98</v>
      </c>
      <c r="D44" s="47">
        <v>78</v>
      </c>
      <c r="E44" s="47">
        <v>65</v>
      </c>
      <c r="F44" s="47">
        <v>217</v>
      </c>
      <c r="G44" s="47">
        <v>133</v>
      </c>
      <c r="H44" s="47">
        <v>84</v>
      </c>
      <c r="I44" s="47">
        <v>127</v>
      </c>
      <c r="J44" s="71">
        <f t="shared" si="5"/>
        <v>0.23295454545454544</v>
      </c>
      <c r="K44" s="71">
        <f t="shared" si="6"/>
        <v>0.35714285714285715</v>
      </c>
      <c r="L44" s="71">
        <f t="shared" si="7"/>
        <v>0.07692307692307693</v>
      </c>
      <c r="M44" s="71">
        <f t="shared" si="8"/>
        <v>0.9538461538461539</v>
      </c>
    </row>
    <row r="45" spans="1:13" ht="12.75">
      <c r="A45" s="6" t="s">
        <v>10</v>
      </c>
      <c r="B45" s="47">
        <v>623</v>
      </c>
      <c r="C45" s="47">
        <v>250</v>
      </c>
      <c r="D45" s="47">
        <v>373</v>
      </c>
      <c r="E45" s="47">
        <v>518</v>
      </c>
      <c r="F45" s="47">
        <v>654</v>
      </c>
      <c r="G45" s="47">
        <v>302</v>
      </c>
      <c r="H45" s="47">
        <v>352</v>
      </c>
      <c r="I45" s="47">
        <v>485</v>
      </c>
      <c r="J45" s="71">
        <f t="shared" si="5"/>
        <v>0.04975922953451043</v>
      </c>
      <c r="K45" s="71">
        <f t="shared" si="6"/>
        <v>0.208</v>
      </c>
      <c r="L45" s="71">
        <f t="shared" si="7"/>
        <v>-0.05630026809651475</v>
      </c>
      <c r="M45" s="71">
        <f t="shared" si="8"/>
        <v>-0.0637065637065637</v>
      </c>
    </row>
    <row r="46" spans="1:13" ht="12.75">
      <c r="A46" s="6" t="s">
        <v>9</v>
      </c>
      <c r="B46" s="47">
        <v>106</v>
      </c>
      <c r="C46" s="47">
        <v>67</v>
      </c>
      <c r="D46" s="47">
        <v>39</v>
      </c>
      <c r="E46" s="47">
        <v>83</v>
      </c>
      <c r="F46" s="47">
        <v>138</v>
      </c>
      <c r="G46" s="47">
        <v>85</v>
      </c>
      <c r="H46" s="47">
        <v>53</v>
      </c>
      <c r="I46" s="47">
        <v>91</v>
      </c>
      <c r="J46" s="71">
        <f t="shared" si="5"/>
        <v>0.3018867924528302</v>
      </c>
      <c r="K46" s="71">
        <f t="shared" si="6"/>
        <v>0.26865671641791045</v>
      </c>
      <c r="L46" s="71">
        <f t="shared" si="7"/>
        <v>0.358974358974359</v>
      </c>
      <c r="M46" s="71">
        <f t="shared" si="8"/>
        <v>0.0963855421686747</v>
      </c>
    </row>
    <row r="47" spans="1:13" ht="12.75">
      <c r="A47" s="6" t="s">
        <v>8</v>
      </c>
      <c r="B47" s="47">
        <v>42</v>
      </c>
      <c r="C47" s="47">
        <v>27</v>
      </c>
      <c r="D47" s="47">
        <v>15</v>
      </c>
      <c r="E47" s="47">
        <v>17</v>
      </c>
      <c r="F47" s="47">
        <v>84</v>
      </c>
      <c r="G47" s="47">
        <v>63</v>
      </c>
      <c r="H47" s="47">
        <v>21</v>
      </c>
      <c r="I47" s="47">
        <v>27</v>
      </c>
      <c r="J47" s="71">
        <f t="shared" si="5"/>
        <v>1</v>
      </c>
      <c r="K47" s="71">
        <f t="shared" si="6"/>
        <v>1.3333333333333333</v>
      </c>
      <c r="L47" s="71">
        <f t="shared" si="7"/>
        <v>0.4</v>
      </c>
      <c r="M47" s="71">
        <f t="shared" si="8"/>
        <v>0.5882352941176471</v>
      </c>
    </row>
    <row r="48" spans="1:13" ht="12.75">
      <c r="A48" s="6" t="s">
        <v>7</v>
      </c>
      <c r="B48" s="47">
        <v>157</v>
      </c>
      <c r="C48" s="47">
        <v>85</v>
      </c>
      <c r="D48" s="47">
        <v>72</v>
      </c>
      <c r="E48" s="47">
        <v>105</v>
      </c>
      <c r="F48" s="47">
        <v>198</v>
      </c>
      <c r="G48" s="47">
        <v>114</v>
      </c>
      <c r="H48" s="47">
        <v>84</v>
      </c>
      <c r="I48" s="47">
        <v>81</v>
      </c>
      <c r="J48" s="71">
        <f t="shared" si="5"/>
        <v>0.2611464968152866</v>
      </c>
      <c r="K48" s="71">
        <f t="shared" si="6"/>
        <v>0.3411764705882353</v>
      </c>
      <c r="L48" s="71">
        <f t="shared" si="7"/>
        <v>0.16666666666666666</v>
      </c>
      <c r="M48" s="71">
        <f t="shared" si="8"/>
        <v>-0.22857142857142856</v>
      </c>
    </row>
    <row r="49" spans="1:13" ht="12.75">
      <c r="A49" s="6" t="s">
        <v>6</v>
      </c>
      <c r="B49" s="47">
        <v>27</v>
      </c>
      <c r="C49" s="47">
        <v>18</v>
      </c>
      <c r="D49" s="47">
        <v>9</v>
      </c>
      <c r="E49" s="47">
        <v>19</v>
      </c>
      <c r="F49" s="47">
        <v>23</v>
      </c>
      <c r="G49" s="47">
        <v>14</v>
      </c>
      <c r="H49" s="47">
        <v>9</v>
      </c>
      <c r="I49" s="47">
        <v>15</v>
      </c>
      <c r="J49" s="71">
        <f t="shared" si="5"/>
        <v>-0.14814814814814814</v>
      </c>
      <c r="K49" s="71">
        <f t="shared" si="6"/>
        <v>-0.2222222222222222</v>
      </c>
      <c r="L49" s="71">
        <f t="shared" si="7"/>
        <v>0</v>
      </c>
      <c r="M49" s="71">
        <f t="shared" si="8"/>
        <v>-0.21052631578947367</v>
      </c>
    </row>
    <row r="50" spans="1:13" ht="12.75">
      <c r="A50" s="4" t="s">
        <v>5</v>
      </c>
      <c r="B50" s="48">
        <v>4287</v>
      </c>
      <c r="C50" s="48">
        <v>2219</v>
      </c>
      <c r="D50" s="48">
        <v>2068</v>
      </c>
      <c r="E50" s="48">
        <v>3308</v>
      </c>
      <c r="F50" s="48">
        <v>4385</v>
      </c>
      <c r="G50" s="48">
        <v>2436</v>
      </c>
      <c r="H50" s="48">
        <v>1949</v>
      </c>
      <c r="I50" s="48">
        <v>3386</v>
      </c>
      <c r="J50" s="72">
        <f t="shared" si="5"/>
        <v>0.02285980872404945</v>
      </c>
      <c r="K50" s="72">
        <f t="shared" si="6"/>
        <v>0.09779179810725552</v>
      </c>
      <c r="L50" s="72">
        <f t="shared" si="7"/>
        <v>-0.05754352030947776</v>
      </c>
      <c r="M50" s="72">
        <f t="shared" si="8"/>
        <v>0.02357920193470375</v>
      </c>
    </row>
  </sheetData>
  <sheetProtection/>
  <mergeCells count="13">
    <mergeCell ref="B31:E31"/>
    <mergeCell ref="F31:I31"/>
    <mergeCell ref="J31:M31"/>
    <mergeCell ref="A31:A32"/>
    <mergeCell ref="B7:P7"/>
    <mergeCell ref="B30:M30"/>
    <mergeCell ref="B8:F8"/>
    <mergeCell ref="G8:K8"/>
    <mergeCell ref="A2:A4"/>
    <mergeCell ref="L8:P8"/>
    <mergeCell ref="A8:A9"/>
    <mergeCell ref="A6:C6"/>
    <mergeCell ref="F2:G2"/>
  </mergeCells>
  <hyperlinks>
    <hyperlink ref="F2:G2" location="Indice!A1" display="Volver a Inicio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/>
  <dimension ref="A2:J24"/>
  <sheetViews>
    <sheetView zoomScalePageLayoutView="0" workbookViewId="0" topLeftCell="A1">
      <selection activeCell="E2" sqref="E2:F2"/>
    </sheetView>
  </sheetViews>
  <sheetFormatPr defaultColWidth="11.421875" defaultRowHeight="15"/>
  <cols>
    <col min="1" max="1" width="34.8515625" style="31" bestFit="1" customWidth="1"/>
    <col min="2" max="2" width="15.8515625" style="31" bestFit="1" customWidth="1"/>
    <col min="3" max="3" width="17.140625" style="31" bestFit="1" customWidth="1"/>
    <col min="4" max="5" width="20.7109375" style="31" customWidth="1"/>
    <col min="6" max="6" width="12.7109375" style="31" bestFit="1" customWidth="1"/>
    <col min="7" max="7" width="17.140625" style="31" bestFit="1" customWidth="1"/>
    <col min="8" max="8" width="16.140625" style="31" bestFit="1" customWidth="1"/>
    <col min="9" max="9" width="14.28125" style="31" bestFit="1" customWidth="1"/>
    <col min="10" max="10" width="16.8515625" style="31" bestFit="1" customWidth="1"/>
    <col min="11" max="11" width="17.00390625" style="31" customWidth="1"/>
    <col min="12" max="12" width="16.140625" style="31" bestFit="1" customWidth="1"/>
    <col min="13" max="13" width="14.28125" style="31" bestFit="1" customWidth="1"/>
    <col min="14" max="15" width="11.421875" style="31" customWidth="1"/>
    <col min="16" max="16384" width="11.421875" style="31" customWidth="1"/>
  </cols>
  <sheetData>
    <row r="2" spans="5:6" ht="27" customHeight="1">
      <c r="E2" s="79" t="s">
        <v>113</v>
      </c>
      <c r="F2" s="80"/>
    </row>
    <row r="3" ht="12.75">
      <c r="A3" s="95" t="s">
        <v>117</v>
      </c>
    </row>
    <row r="4" ht="12.75">
      <c r="A4" s="95"/>
    </row>
    <row r="5" ht="12.75">
      <c r="A5" s="95"/>
    </row>
    <row r="9" spans="1:3" ht="15">
      <c r="A9" s="94" t="s">
        <v>54</v>
      </c>
      <c r="B9" s="94"/>
      <c r="C9" s="94"/>
    </row>
    <row r="10" spans="1:10" ht="15">
      <c r="A10" s="95"/>
      <c r="B10" s="94" t="s">
        <v>86</v>
      </c>
      <c r="C10" s="94"/>
      <c r="D10" s="94"/>
      <c r="E10" s="94"/>
      <c r="F10" s="94"/>
      <c r="G10" s="94"/>
      <c r="H10" s="94"/>
      <c r="I10" s="94"/>
      <c r="J10" s="94"/>
    </row>
    <row r="11" spans="1:10" ht="38.25" customHeight="1">
      <c r="A11" s="95"/>
      <c r="B11" s="133" t="s">
        <v>115</v>
      </c>
      <c r="C11" s="133"/>
      <c r="D11" s="133"/>
      <c r="E11" s="133" t="s">
        <v>114</v>
      </c>
      <c r="F11" s="133"/>
      <c r="G11" s="133"/>
      <c r="H11" s="134" t="s">
        <v>116</v>
      </c>
      <c r="I11" s="133"/>
      <c r="J11" s="133"/>
    </row>
    <row r="12" spans="1:10" ht="25.5">
      <c r="A12" s="139"/>
      <c r="B12" s="28" t="s">
        <v>78</v>
      </c>
      <c r="C12" s="27" t="s">
        <v>76</v>
      </c>
      <c r="D12" s="27" t="s">
        <v>77</v>
      </c>
      <c r="E12" s="28" t="s">
        <v>79</v>
      </c>
      <c r="F12" s="27" t="s">
        <v>76</v>
      </c>
      <c r="G12" s="27" t="s">
        <v>77</v>
      </c>
      <c r="H12" s="28" t="s">
        <v>79</v>
      </c>
      <c r="I12" s="27" t="s">
        <v>76</v>
      </c>
      <c r="J12" s="27" t="s">
        <v>77</v>
      </c>
    </row>
    <row r="13" spans="1:10" ht="12.75">
      <c r="A13" s="37" t="s">
        <v>84</v>
      </c>
      <c r="B13" s="42">
        <v>57</v>
      </c>
      <c r="C13" s="42">
        <v>44</v>
      </c>
      <c r="D13" s="42">
        <v>13</v>
      </c>
      <c r="E13" s="42">
        <v>57</v>
      </c>
      <c r="F13" s="42">
        <v>47</v>
      </c>
      <c r="G13" s="42">
        <v>10</v>
      </c>
      <c r="H13" s="73">
        <f aca="true" t="shared" si="0" ref="H13:J15">IF(B13=0,"-",(E13-B13)/B13)</f>
        <v>0</v>
      </c>
      <c r="I13" s="73">
        <f t="shared" si="0"/>
        <v>0.06818181818181818</v>
      </c>
      <c r="J13" s="73">
        <f t="shared" si="0"/>
        <v>-0.23076923076923078</v>
      </c>
    </row>
    <row r="14" spans="1:10" ht="12.75">
      <c r="A14" s="38" t="s">
        <v>85</v>
      </c>
      <c r="B14" s="42">
        <v>5</v>
      </c>
      <c r="C14" s="42">
        <v>5</v>
      </c>
      <c r="D14" s="42">
        <v>0</v>
      </c>
      <c r="E14" s="42">
        <v>2</v>
      </c>
      <c r="F14" s="42">
        <v>1</v>
      </c>
      <c r="G14" s="42">
        <v>1</v>
      </c>
      <c r="H14" s="73">
        <f t="shared" si="0"/>
        <v>-0.6</v>
      </c>
      <c r="I14" s="73">
        <f t="shared" si="0"/>
        <v>-0.8</v>
      </c>
      <c r="J14" s="73" t="str">
        <f t="shared" si="0"/>
        <v>-</v>
      </c>
    </row>
    <row r="15" spans="1:10" ht="12.75">
      <c r="A15" s="41" t="s">
        <v>78</v>
      </c>
      <c r="B15" s="24">
        <f aca="true" t="shared" si="1" ref="B15:G15">SUM(B13:B14)</f>
        <v>62</v>
      </c>
      <c r="C15" s="24">
        <f t="shared" si="1"/>
        <v>49</v>
      </c>
      <c r="D15" s="24">
        <f t="shared" si="1"/>
        <v>13</v>
      </c>
      <c r="E15" s="44">
        <f t="shared" si="1"/>
        <v>59</v>
      </c>
      <c r="F15" s="44">
        <f t="shared" si="1"/>
        <v>48</v>
      </c>
      <c r="G15" s="44">
        <f t="shared" si="1"/>
        <v>11</v>
      </c>
      <c r="H15" s="74">
        <f t="shared" si="0"/>
        <v>-0.04838709677419355</v>
      </c>
      <c r="I15" s="74">
        <f t="shared" si="0"/>
        <v>-0.02040816326530612</v>
      </c>
      <c r="J15" s="74">
        <f t="shared" si="0"/>
        <v>-0.15384615384615385</v>
      </c>
    </row>
    <row r="18" spans="1:5" ht="30.75" customHeight="1">
      <c r="A18" s="104"/>
      <c r="B18" s="140" t="s">
        <v>87</v>
      </c>
      <c r="C18" s="141"/>
      <c r="D18" s="141"/>
      <c r="E18" s="141"/>
    </row>
    <row r="19" spans="1:5" ht="39" customHeight="1">
      <c r="A19" s="106"/>
      <c r="B19" s="28" t="s">
        <v>115</v>
      </c>
      <c r="C19" s="28" t="s">
        <v>114</v>
      </c>
      <c r="D19" s="142" t="s">
        <v>116</v>
      </c>
      <c r="E19" s="143"/>
    </row>
    <row r="20" spans="1:5" ht="12.75">
      <c r="A20" s="32" t="s">
        <v>80</v>
      </c>
      <c r="B20" s="42">
        <v>56</v>
      </c>
      <c r="C20" s="42">
        <v>57</v>
      </c>
      <c r="D20" s="135">
        <f>IF(B20=0,"-",(C20-B20)/B20)</f>
        <v>0.017857142857142856</v>
      </c>
      <c r="E20" s="136"/>
    </row>
    <row r="21" spans="1:5" ht="12.75">
      <c r="A21" s="32" t="s">
        <v>81</v>
      </c>
      <c r="B21" s="42">
        <v>5</v>
      </c>
      <c r="C21" s="42">
        <v>2</v>
      </c>
      <c r="D21" s="135">
        <f>IF(B21=0,"-",(C21-B21)/B21)</f>
        <v>-0.6</v>
      </c>
      <c r="E21" s="136"/>
    </row>
    <row r="22" spans="1:5" ht="12.75">
      <c r="A22" s="24" t="s">
        <v>82</v>
      </c>
      <c r="B22" s="44">
        <v>61</v>
      </c>
      <c r="C22" s="44">
        <v>59</v>
      </c>
      <c r="D22" s="135">
        <f>IF(B22=0,"-",(C22-B22)/B22)</f>
        <v>-0.03278688524590164</v>
      </c>
      <c r="E22" s="136"/>
    </row>
    <row r="23" spans="1:5" ht="12.75">
      <c r="A23" s="40"/>
      <c r="B23" s="40"/>
      <c r="C23" s="40"/>
      <c r="D23" s="137"/>
      <c r="E23" s="138"/>
    </row>
    <row r="24" spans="1:5" ht="12.75">
      <c r="A24" s="32" t="s">
        <v>83</v>
      </c>
      <c r="B24" s="42">
        <v>42</v>
      </c>
      <c r="C24" s="42">
        <v>46</v>
      </c>
      <c r="D24" s="135">
        <f>IF(B24=0,"-",(C24-B24)/B24)</f>
        <v>0.09523809523809523</v>
      </c>
      <c r="E24" s="136"/>
    </row>
  </sheetData>
  <sheetProtection/>
  <mergeCells count="16">
    <mergeCell ref="H11:J11"/>
    <mergeCell ref="B10:J10"/>
    <mergeCell ref="B18:E18"/>
    <mergeCell ref="D19:E19"/>
    <mergeCell ref="D20:E20"/>
    <mergeCell ref="D21:E21"/>
    <mergeCell ref="E2:F2"/>
    <mergeCell ref="A3:A5"/>
    <mergeCell ref="D22:E22"/>
    <mergeCell ref="D23:E23"/>
    <mergeCell ref="D24:E24"/>
    <mergeCell ref="A9:C9"/>
    <mergeCell ref="A10:A12"/>
    <mergeCell ref="A18:A19"/>
    <mergeCell ref="B11:D11"/>
    <mergeCell ref="E11:G11"/>
  </mergeCells>
  <hyperlinks>
    <hyperlink ref="E2:F2" location="Indice!A1" display="Volver a Inicio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/>
  <dimension ref="A2:S53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32.28125" style="31" bestFit="1" customWidth="1"/>
    <col min="2" max="2" width="12.7109375" style="31" customWidth="1"/>
    <col min="3" max="3" width="12.28125" style="31" bestFit="1" customWidth="1"/>
    <col min="4" max="4" width="12.8515625" style="31" bestFit="1" customWidth="1"/>
    <col min="5" max="5" width="13.8515625" style="31" bestFit="1" customWidth="1"/>
    <col min="6" max="6" width="12.28125" style="31" bestFit="1" customWidth="1"/>
    <col min="7" max="7" width="12.8515625" style="31" bestFit="1" customWidth="1"/>
    <col min="8" max="10" width="14.421875" style="31" customWidth="1"/>
    <col min="11" max="11" width="13.8515625" style="31" bestFit="1" customWidth="1"/>
    <col min="12" max="12" width="11.8515625" style="31" bestFit="1" customWidth="1"/>
    <col min="13" max="13" width="13.00390625" style="31" customWidth="1"/>
    <col min="14" max="14" width="12.7109375" style="31" bestFit="1" customWidth="1"/>
    <col min="15" max="15" width="9.28125" style="31" bestFit="1" customWidth="1"/>
    <col min="16" max="16" width="10.421875" style="31" bestFit="1" customWidth="1"/>
    <col min="17" max="17" width="13.8515625" style="31" bestFit="1" customWidth="1"/>
    <col min="18" max="18" width="11.8515625" style="31" bestFit="1" customWidth="1"/>
    <col min="19" max="19" width="12.8515625" style="31" bestFit="1" customWidth="1"/>
    <col min="20" max="16384" width="11.421875" style="31" customWidth="1"/>
  </cols>
  <sheetData>
    <row r="2" spans="1:8" ht="31.5" customHeight="1">
      <c r="A2" s="95" t="s">
        <v>117</v>
      </c>
      <c r="G2" s="79" t="s">
        <v>113</v>
      </c>
      <c r="H2" s="80"/>
    </row>
    <row r="3" ht="12.75" customHeight="1">
      <c r="A3" s="95"/>
    </row>
    <row r="4" ht="12.75" customHeight="1">
      <c r="A4" s="95"/>
    </row>
    <row r="7" spans="1:3" ht="15">
      <c r="A7" s="94" t="s">
        <v>108</v>
      </c>
      <c r="B7" s="94"/>
      <c r="C7" s="94"/>
    </row>
    <row r="8" spans="2:19" ht="15">
      <c r="B8" s="132" t="s">
        <v>95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</row>
    <row r="9" spans="1:19" ht="54.75" customHeight="1">
      <c r="A9" s="95"/>
      <c r="B9" s="133" t="s">
        <v>115</v>
      </c>
      <c r="C9" s="133"/>
      <c r="D9" s="133"/>
      <c r="E9" s="133"/>
      <c r="F9" s="133"/>
      <c r="G9" s="133"/>
      <c r="H9" s="133" t="s">
        <v>114</v>
      </c>
      <c r="I9" s="133"/>
      <c r="J9" s="133"/>
      <c r="K9" s="133"/>
      <c r="L9" s="133"/>
      <c r="M9" s="133"/>
      <c r="N9" s="134" t="s">
        <v>118</v>
      </c>
      <c r="O9" s="133"/>
      <c r="P9" s="133"/>
      <c r="Q9" s="133"/>
      <c r="R9" s="133"/>
      <c r="S9" s="133"/>
    </row>
    <row r="10" spans="1:19" ht="15" customHeight="1">
      <c r="A10" s="95"/>
      <c r="B10" s="46"/>
      <c r="C10" s="148" t="s">
        <v>89</v>
      </c>
      <c r="D10" s="148"/>
      <c r="E10" s="146" t="s">
        <v>88</v>
      </c>
      <c r="F10" s="144" t="s">
        <v>94</v>
      </c>
      <c r="G10" s="144" t="s">
        <v>93</v>
      </c>
      <c r="H10" s="46"/>
      <c r="I10" s="148" t="s">
        <v>89</v>
      </c>
      <c r="J10" s="148"/>
      <c r="K10" s="146" t="s">
        <v>88</v>
      </c>
      <c r="L10" s="144" t="s">
        <v>94</v>
      </c>
      <c r="M10" s="144" t="s">
        <v>93</v>
      </c>
      <c r="N10" s="46"/>
      <c r="O10" s="148" t="s">
        <v>89</v>
      </c>
      <c r="P10" s="148"/>
      <c r="Q10" s="146" t="s">
        <v>88</v>
      </c>
      <c r="R10" s="144" t="s">
        <v>94</v>
      </c>
      <c r="S10" s="144" t="s">
        <v>93</v>
      </c>
    </row>
    <row r="11" spans="1:19" ht="38.25">
      <c r="A11" s="139"/>
      <c r="B11" s="43" t="s">
        <v>92</v>
      </c>
      <c r="C11" s="45" t="s">
        <v>90</v>
      </c>
      <c r="D11" s="45" t="s">
        <v>91</v>
      </c>
      <c r="E11" s="147"/>
      <c r="F11" s="145"/>
      <c r="G11" s="145"/>
      <c r="H11" s="43" t="s">
        <v>92</v>
      </c>
      <c r="I11" s="45" t="s">
        <v>90</v>
      </c>
      <c r="J11" s="45" t="s">
        <v>91</v>
      </c>
      <c r="K11" s="147"/>
      <c r="L11" s="145"/>
      <c r="M11" s="145"/>
      <c r="N11" s="43" t="s">
        <v>92</v>
      </c>
      <c r="O11" s="45" t="s">
        <v>90</v>
      </c>
      <c r="P11" s="45" t="s">
        <v>91</v>
      </c>
      <c r="Q11" s="147"/>
      <c r="R11" s="145"/>
      <c r="S11" s="145"/>
    </row>
    <row r="12" spans="1:19" ht="12.75">
      <c r="A12" s="6" t="s">
        <v>20</v>
      </c>
      <c r="B12" s="47">
        <v>534</v>
      </c>
      <c r="C12" s="47">
        <v>190</v>
      </c>
      <c r="D12" s="47">
        <v>122</v>
      </c>
      <c r="E12" s="47">
        <v>222</v>
      </c>
      <c r="F12" s="47">
        <v>532</v>
      </c>
      <c r="G12" s="47">
        <v>2</v>
      </c>
      <c r="H12" s="47">
        <v>550</v>
      </c>
      <c r="I12" s="47">
        <v>173</v>
      </c>
      <c r="J12" s="47">
        <v>125</v>
      </c>
      <c r="K12" s="47">
        <v>252</v>
      </c>
      <c r="L12" s="47">
        <v>549</v>
      </c>
      <c r="M12" s="47">
        <v>0</v>
      </c>
      <c r="N12" s="73">
        <f aca="true" t="shared" si="0" ref="N12:S12">IF(B12=0,"-",(H12-B12)/B12)</f>
        <v>0.0299625468164794</v>
      </c>
      <c r="O12" s="73">
        <f t="shared" si="0"/>
        <v>-0.08947368421052632</v>
      </c>
      <c r="P12" s="73">
        <f t="shared" si="0"/>
        <v>0.02459016393442623</v>
      </c>
      <c r="Q12" s="73">
        <f t="shared" si="0"/>
        <v>0.13513513513513514</v>
      </c>
      <c r="R12" s="73">
        <f t="shared" si="0"/>
        <v>0.03195488721804511</v>
      </c>
      <c r="S12" s="73">
        <f t="shared" si="0"/>
        <v>-1</v>
      </c>
    </row>
    <row r="13" spans="1:19" ht="12.75">
      <c r="A13" s="6" t="s">
        <v>19</v>
      </c>
      <c r="B13" s="47">
        <v>71</v>
      </c>
      <c r="C13" s="47">
        <v>25</v>
      </c>
      <c r="D13" s="47">
        <v>13</v>
      </c>
      <c r="E13" s="47">
        <v>33</v>
      </c>
      <c r="F13" s="47">
        <v>70</v>
      </c>
      <c r="G13" s="47">
        <v>0</v>
      </c>
      <c r="H13" s="47">
        <v>105</v>
      </c>
      <c r="I13" s="47">
        <v>38</v>
      </c>
      <c r="J13" s="47">
        <v>14</v>
      </c>
      <c r="K13" s="47">
        <v>53</v>
      </c>
      <c r="L13" s="47">
        <v>105</v>
      </c>
      <c r="M13" s="47">
        <v>0</v>
      </c>
      <c r="N13" s="73">
        <f aca="true" t="shared" si="1" ref="N13:N29">IF(B13=0,"-",(H13-B13)/B13)</f>
        <v>0.4788732394366197</v>
      </c>
      <c r="O13" s="73">
        <f aca="true" t="shared" si="2" ref="O13:O29">IF(C13=0,"-",(I13-C13)/C13)</f>
        <v>0.52</v>
      </c>
      <c r="P13" s="73">
        <f aca="true" t="shared" si="3" ref="P13:P29">IF(D13=0,"-",(J13-D13)/D13)</f>
        <v>0.07692307692307693</v>
      </c>
      <c r="Q13" s="73">
        <f aca="true" t="shared" si="4" ref="Q13:Q29">IF(E13=0,"-",(K13-E13)/E13)</f>
        <v>0.6060606060606061</v>
      </c>
      <c r="R13" s="73">
        <f aca="true" t="shared" si="5" ref="R13:R29">IF(F13=0,"-",(L13-F13)/F13)</f>
        <v>0.5</v>
      </c>
      <c r="S13" s="73" t="str">
        <f aca="true" t="shared" si="6" ref="S13:S29">IF(G13=0,"-",(M13-G13)/G13)</f>
        <v>-</v>
      </c>
    </row>
    <row r="14" spans="1:19" ht="12.75">
      <c r="A14" s="6" t="s">
        <v>18</v>
      </c>
      <c r="B14" s="47">
        <v>67</v>
      </c>
      <c r="C14" s="47">
        <v>27</v>
      </c>
      <c r="D14" s="47">
        <v>6</v>
      </c>
      <c r="E14" s="47">
        <v>34</v>
      </c>
      <c r="F14" s="47">
        <v>66</v>
      </c>
      <c r="G14" s="47">
        <v>0</v>
      </c>
      <c r="H14" s="47">
        <v>79</v>
      </c>
      <c r="I14" s="47">
        <v>40</v>
      </c>
      <c r="J14" s="47">
        <v>9</v>
      </c>
      <c r="K14" s="47">
        <v>30</v>
      </c>
      <c r="L14" s="47">
        <v>79</v>
      </c>
      <c r="M14" s="47">
        <v>0</v>
      </c>
      <c r="N14" s="73">
        <f t="shared" si="1"/>
        <v>0.1791044776119403</v>
      </c>
      <c r="O14" s="73">
        <f t="shared" si="2"/>
        <v>0.48148148148148145</v>
      </c>
      <c r="P14" s="73">
        <f t="shared" si="3"/>
        <v>0.5</v>
      </c>
      <c r="Q14" s="73">
        <f t="shared" si="4"/>
        <v>-0.11764705882352941</v>
      </c>
      <c r="R14" s="73">
        <f t="shared" si="5"/>
        <v>0.19696969696969696</v>
      </c>
      <c r="S14" s="73" t="str">
        <f t="shared" si="6"/>
        <v>-</v>
      </c>
    </row>
    <row r="15" spans="1:19" ht="12.75">
      <c r="A15" s="6" t="s">
        <v>46</v>
      </c>
      <c r="B15" s="47">
        <v>345</v>
      </c>
      <c r="C15" s="47">
        <v>84</v>
      </c>
      <c r="D15" s="47">
        <v>57</v>
      </c>
      <c r="E15" s="47">
        <v>204</v>
      </c>
      <c r="F15" s="47">
        <v>344</v>
      </c>
      <c r="G15" s="47">
        <v>1</v>
      </c>
      <c r="H15" s="47">
        <v>278</v>
      </c>
      <c r="I15" s="47">
        <v>97</v>
      </c>
      <c r="J15" s="47">
        <v>57</v>
      </c>
      <c r="K15" s="47">
        <v>124</v>
      </c>
      <c r="L15" s="47">
        <v>278</v>
      </c>
      <c r="M15" s="47">
        <v>0</v>
      </c>
      <c r="N15" s="73">
        <f t="shared" si="1"/>
        <v>-0.19420289855072465</v>
      </c>
      <c r="O15" s="73">
        <f t="shared" si="2"/>
        <v>0.15476190476190477</v>
      </c>
      <c r="P15" s="73">
        <f t="shared" si="3"/>
        <v>0</v>
      </c>
      <c r="Q15" s="73">
        <f t="shared" si="4"/>
        <v>-0.39215686274509803</v>
      </c>
      <c r="R15" s="73">
        <f t="shared" si="5"/>
        <v>-0.19186046511627908</v>
      </c>
      <c r="S15" s="73">
        <f t="shared" si="6"/>
        <v>-1</v>
      </c>
    </row>
    <row r="16" spans="1:19" ht="12.75">
      <c r="A16" s="6" t="s">
        <v>17</v>
      </c>
      <c r="B16" s="47">
        <v>193</v>
      </c>
      <c r="C16" s="47">
        <v>57</v>
      </c>
      <c r="D16" s="47">
        <v>17</v>
      </c>
      <c r="E16" s="47">
        <v>119</v>
      </c>
      <c r="F16" s="47">
        <v>193</v>
      </c>
      <c r="G16" s="47">
        <v>0</v>
      </c>
      <c r="H16" s="47">
        <v>218</v>
      </c>
      <c r="I16" s="47">
        <v>73</v>
      </c>
      <c r="J16" s="47">
        <v>20</v>
      </c>
      <c r="K16" s="47">
        <v>125</v>
      </c>
      <c r="L16" s="47">
        <v>217</v>
      </c>
      <c r="M16" s="47">
        <v>1</v>
      </c>
      <c r="N16" s="73">
        <f t="shared" si="1"/>
        <v>0.12953367875647667</v>
      </c>
      <c r="O16" s="73">
        <f t="shared" si="2"/>
        <v>0.2807017543859649</v>
      </c>
      <c r="P16" s="73">
        <f t="shared" si="3"/>
        <v>0.17647058823529413</v>
      </c>
      <c r="Q16" s="73">
        <f t="shared" si="4"/>
        <v>0.05042016806722689</v>
      </c>
      <c r="R16" s="73">
        <f t="shared" si="5"/>
        <v>0.12435233160621761</v>
      </c>
      <c r="S16" s="73" t="str">
        <f t="shared" si="6"/>
        <v>-</v>
      </c>
    </row>
    <row r="17" spans="1:19" ht="12.75">
      <c r="A17" s="6" t="s">
        <v>16</v>
      </c>
      <c r="B17" s="47">
        <v>36</v>
      </c>
      <c r="C17" s="47">
        <v>30</v>
      </c>
      <c r="D17" s="47">
        <v>2</v>
      </c>
      <c r="E17" s="47">
        <v>4</v>
      </c>
      <c r="F17" s="47">
        <v>34</v>
      </c>
      <c r="G17" s="47">
        <v>2</v>
      </c>
      <c r="H17" s="47">
        <v>33</v>
      </c>
      <c r="I17" s="47">
        <v>17</v>
      </c>
      <c r="J17" s="47">
        <v>6</v>
      </c>
      <c r="K17" s="47">
        <v>10</v>
      </c>
      <c r="L17" s="47">
        <v>33</v>
      </c>
      <c r="M17" s="47">
        <v>0</v>
      </c>
      <c r="N17" s="73">
        <f t="shared" si="1"/>
        <v>-0.08333333333333333</v>
      </c>
      <c r="O17" s="73">
        <f t="shared" si="2"/>
        <v>-0.43333333333333335</v>
      </c>
      <c r="P17" s="73">
        <f t="shared" si="3"/>
        <v>2</v>
      </c>
      <c r="Q17" s="73">
        <f t="shared" si="4"/>
        <v>1.5</v>
      </c>
      <c r="R17" s="73">
        <f t="shared" si="5"/>
        <v>-0.029411764705882353</v>
      </c>
      <c r="S17" s="73">
        <f t="shared" si="6"/>
        <v>-1</v>
      </c>
    </row>
    <row r="18" spans="1:19" ht="12.75">
      <c r="A18" s="6" t="s">
        <v>15</v>
      </c>
      <c r="B18" s="47">
        <v>125</v>
      </c>
      <c r="C18" s="47">
        <v>51</v>
      </c>
      <c r="D18" s="47">
        <v>32</v>
      </c>
      <c r="E18" s="47">
        <v>42</v>
      </c>
      <c r="F18" s="47">
        <v>125</v>
      </c>
      <c r="G18" s="47">
        <v>0</v>
      </c>
      <c r="H18" s="47">
        <v>158</v>
      </c>
      <c r="I18" s="47">
        <v>65</v>
      </c>
      <c r="J18" s="47">
        <v>48</v>
      </c>
      <c r="K18" s="47">
        <v>45</v>
      </c>
      <c r="L18" s="47">
        <v>157</v>
      </c>
      <c r="M18" s="47">
        <v>1</v>
      </c>
      <c r="N18" s="73">
        <f t="shared" si="1"/>
        <v>0.264</v>
      </c>
      <c r="O18" s="73">
        <f t="shared" si="2"/>
        <v>0.27450980392156865</v>
      </c>
      <c r="P18" s="73">
        <f t="shared" si="3"/>
        <v>0.5</v>
      </c>
      <c r="Q18" s="73">
        <f t="shared" si="4"/>
        <v>0.07142857142857142</v>
      </c>
      <c r="R18" s="73">
        <f t="shared" si="5"/>
        <v>0.256</v>
      </c>
      <c r="S18" s="73" t="str">
        <f t="shared" si="6"/>
        <v>-</v>
      </c>
    </row>
    <row r="19" spans="1:19" ht="12.75">
      <c r="A19" s="6" t="s">
        <v>14</v>
      </c>
      <c r="B19" s="47">
        <v>96</v>
      </c>
      <c r="C19" s="47">
        <v>51</v>
      </c>
      <c r="D19" s="47">
        <v>18</v>
      </c>
      <c r="E19" s="47">
        <v>27</v>
      </c>
      <c r="F19" s="47">
        <v>95</v>
      </c>
      <c r="G19" s="47">
        <v>1</v>
      </c>
      <c r="H19" s="47">
        <v>95</v>
      </c>
      <c r="I19" s="47">
        <v>58</v>
      </c>
      <c r="J19" s="47">
        <v>11</v>
      </c>
      <c r="K19" s="47">
        <v>26</v>
      </c>
      <c r="L19" s="47">
        <v>95</v>
      </c>
      <c r="M19" s="47">
        <v>0</v>
      </c>
      <c r="N19" s="73">
        <f t="shared" si="1"/>
        <v>-0.010416666666666666</v>
      </c>
      <c r="O19" s="73">
        <f t="shared" si="2"/>
        <v>0.13725490196078433</v>
      </c>
      <c r="P19" s="73">
        <f t="shared" si="3"/>
        <v>-0.3888888888888889</v>
      </c>
      <c r="Q19" s="73">
        <f t="shared" si="4"/>
        <v>-0.037037037037037035</v>
      </c>
      <c r="R19" s="73">
        <f t="shared" si="5"/>
        <v>0</v>
      </c>
      <c r="S19" s="73">
        <f t="shared" si="6"/>
        <v>-1</v>
      </c>
    </row>
    <row r="20" spans="1:19" ht="12.75">
      <c r="A20" s="6" t="s">
        <v>13</v>
      </c>
      <c r="B20" s="47">
        <v>317</v>
      </c>
      <c r="C20" s="47">
        <v>205</v>
      </c>
      <c r="D20" s="47">
        <v>21</v>
      </c>
      <c r="E20" s="47">
        <v>91</v>
      </c>
      <c r="F20" s="47">
        <v>317</v>
      </c>
      <c r="G20" s="47">
        <v>0</v>
      </c>
      <c r="H20" s="47">
        <v>342</v>
      </c>
      <c r="I20" s="47">
        <v>247</v>
      </c>
      <c r="J20" s="47">
        <v>12</v>
      </c>
      <c r="K20" s="47">
        <v>83</v>
      </c>
      <c r="L20" s="47">
        <v>339</v>
      </c>
      <c r="M20" s="47">
        <v>3</v>
      </c>
      <c r="N20" s="73">
        <f t="shared" si="1"/>
        <v>0.07886435331230283</v>
      </c>
      <c r="O20" s="73">
        <f t="shared" si="2"/>
        <v>0.2048780487804878</v>
      </c>
      <c r="P20" s="73">
        <f t="shared" si="3"/>
        <v>-0.42857142857142855</v>
      </c>
      <c r="Q20" s="73">
        <f t="shared" si="4"/>
        <v>-0.08791208791208792</v>
      </c>
      <c r="R20" s="73">
        <f t="shared" si="5"/>
        <v>0.0694006309148265</v>
      </c>
      <c r="S20" s="73" t="str">
        <f t="shared" si="6"/>
        <v>-</v>
      </c>
    </row>
    <row r="21" spans="1:19" ht="12.75">
      <c r="A21" s="6" t="s">
        <v>47</v>
      </c>
      <c r="B21" s="47">
        <v>279</v>
      </c>
      <c r="C21" s="47">
        <v>114</v>
      </c>
      <c r="D21" s="47">
        <v>66</v>
      </c>
      <c r="E21" s="47">
        <v>99</v>
      </c>
      <c r="F21" s="47">
        <v>279</v>
      </c>
      <c r="G21" s="47">
        <v>0</v>
      </c>
      <c r="H21" s="47">
        <v>307</v>
      </c>
      <c r="I21" s="47">
        <v>122</v>
      </c>
      <c r="J21" s="47">
        <v>76</v>
      </c>
      <c r="K21" s="47">
        <v>109</v>
      </c>
      <c r="L21" s="47">
        <v>304</v>
      </c>
      <c r="M21" s="47">
        <v>3</v>
      </c>
      <c r="N21" s="73">
        <f t="shared" si="1"/>
        <v>0.1003584229390681</v>
      </c>
      <c r="O21" s="73">
        <f t="shared" si="2"/>
        <v>0.07017543859649122</v>
      </c>
      <c r="P21" s="73">
        <f t="shared" si="3"/>
        <v>0.15151515151515152</v>
      </c>
      <c r="Q21" s="73">
        <f t="shared" si="4"/>
        <v>0.10101010101010101</v>
      </c>
      <c r="R21" s="73">
        <f t="shared" si="5"/>
        <v>0.08960573476702509</v>
      </c>
      <c r="S21" s="73" t="str">
        <f t="shared" si="6"/>
        <v>-</v>
      </c>
    </row>
    <row r="22" spans="1:19" ht="12.75">
      <c r="A22" s="6" t="s">
        <v>12</v>
      </c>
      <c r="B22" s="47">
        <v>52</v>
      </c>
      <c r="C22" s="47">
        <v>34</v>
      </c>
      <c r="D22" s="47">
        <v>10</v>
      </c>
      <c r="E22" s="47">
        <v>8</v>
      </c>
      <c r="F22" s="47">
        <v>51</v>
      </c>
      <c r="G22" s="47">
        <v>1</v>
      </c>
      <c r="H22" s="47">
        <v>47</v>
      </c>
      <c r="I22" s="47">
        <v>31</v>
      </c>
      <c r="J22" s="47">
        <v>10</v>
      </c>
      <c r="K22" s="47">
        <v>6</v>
      </c>
      <c r="L22" s="47">
        <v>47</v>
      </c>
      <c r="M22" s="47">
        <v>0</v>
      </c>
      <c r="N22" s="73">
        <f t="shared" si="1"/>
        <v>-0.09615384615384616</v>
      </c>
      <c r="O22" s="73">
        <f t="shared" si="2"/>
        <v>-0.08823529411764706</v>
      </c>
      <c r="P22" s="73">
        <f t="shared" si="3"/>
        <v>0</v>
      </c>
      <c r="Q22" s="73">
        <f t="shared" si="4"/>
        <v>-0.25</v>
      </c>
      <c r="R22" s="73">
        <f t="shared" si="5"/>
        <v>-0.0784313725490196</v>
      </c>
      <c r="S22" s="73">
        <f t="shared" si="6"/>
        <v>-1</v>
      </c>
    </row>
    <row r="23" spans="1:19" ht="12.75">
      <c r="A23" s="6" t="s">
        <v>11</v>
      </c>
      <c r="B23" s="47">
        <v>211</v>
      </c>
      <c r="C23" s="47">
        <v>94</v>
      </c>
      <c r="D23" s="47">
        <v>24</v>
      </c>
      <c r="E23" s="47">
        <v>93</v>
      </c>
      <c r="F23" s="47">
        <v>211</v>
      </c>
      <c r="G23" s="47">
        <v>0</v>
      </c>
      <c r="H23" s="47">
        <v>198</v>
      </c>
      <c r="I23" s="47">
        <v>66</v>
      </c>
      <c r="J23" s="47">
        <v>29</v>
      </c>
      <c r="K23" s="47">
        <v>103</v>
      </c>
      <c r="L23" s="47">
        <v>198</v>
      </c>
      <c r="M23" s="47">
        <v>0</v>
      </c>
      <c r="N23" s="73">
        <f t="shared" si="1"/>
        <v>-0.061611374407582936</v>
      </c>
      <c r="O23" s="73">
        <f t="shared" si="2"/>
        <v>-0.2978723404255319</v>
      </c>
      <c r="P23" s="73">
        <f t="shared" si="3"/>
        <v>0.20833333333333334</v>
      </c>
      <c r="Q23" s="73">
        <f t="shared" si="4"/>
        <v>0.10752688172043011</v>
      </c>
      <c r="R23" s="73">
        <f t="shared" si="5"/>
        <v>-0.061611374407582936</v>
      </c>
      <c r="S23" s="73" t="str">
        <f t="shared" si="6"/>
        <v>-</v>
      </c>
    </row>
    <row r="24" spans="1:19" ht="12.75">
      <c r="A24" s="6" t="s">
        <v>10</v>
      </c>
      <c r="B24" s="47">
        <v>289</v>
      </c>
      <c r="C24" s="47">
        <v>131</v>
      </c>
      <c r="D24" s="47">
        <v>36</v>
      </c>
      <c r="E24" s="47">
        <v>122</v>
      </c>
      <c r="F24" s="47">
        <v>288</v>
      </c>
      <c r="G24" s="47">
        <v>0</v>
      </c>
      <c r="H24" s="47">
        <v>303</v>
      </c>
      <c r="I24" s="47">
        <v>145</v>
      </c>
      <c r="J24" s="47">
        <v>67</v>
      </c>
      <c r="K24" s="47">
        <v>91</v>
      </c>
      <c r="L24" s="47">
        <v>303</v>
      </c>
      <c r="M24" s="47">
        <v>0</v>
      </c>
      <c r="N24" s="73">
        <f t="shared" si="1"/>
        <v>0.04844290657439446</v>
      </c>
      <c r="O24" s="73">
        <f t="shared" si="2"/>
        <v>0.10687022900763359</v>
      </c>
      <c r="P24" s="73">
        <f t="shared" si="3"/>
        <v>0.8611111111111112</v>
      </c>
      <c r="Q24" s="73">
        <f t="shared" si="4"/>
        <v>-0.2540983606557377</v>
      </c>
      <c r="R24" s="73">
        <f t="shared" si="5"/>
        <v>0.052083333333333336</v>
      </c>
      <c r="S24" s="73" t="str">
        <f t="shared" si="6"/>
        <v>-</v>
      </c>
    </row>
    <row r="25" spans="1:19" ht="12.75">
      <c r="A25" s="6" t="s">
        <v>9</v>
      </c>
      <c r="B25" s="47">
        <v>125</v>
      </c>
      <c r="C25" s="47">
        <v>62</v>
      </c>
      <c r="D25" s="47">
        <v>21</v>
      </c>
      <c r="E25" s="47">
        <v>42</v>
      </c>
      <c r="F25" s="47">
        <v>125</v>
      </c>
      <c r="G25" s="47">
        <v>0</v>
      </c>
      <c r="H25" s="47">
        <v>121</v>
      </c>
      <c r="I25" s="47">
        <v>49</v>
      </c>
      <c r="J25" s="47">
        <v>13</v>
      </c>
      <c r="K25" s="47">
        <v>59</v>
      </c>
      <c r="L25" s="47">
        <v>121</v>
      </c>
      <c r="M25" s="47">
        <v>0</v>
      </c>
      <c r="N25" s="73">
        <f t="shared" si="1"/>
        <v>-0.032</v>
      </c>
      <c r="O25" s="73">
        <f t="shared" si="2"/>
        <v>-0.20967741935483872</v>
      </c>
      <c r="P25" s="73">
        <f t="shared" si="3"/>
        <v>-0.38095238095238093</v>
      </c>
      <c r="Q25" s="73">
        <f t="shared" si="4"/>
        <v>0.40476190476190477</v>
      </c>
      <c r="R25" s="73">
        <f t="shared" si="5"/>
        <v>-0.032</v>
      </c>
      <c r="S25" s="73" t="str">
        <f t="shared" si="6"/>
        <v>-</v>
      </c>
    </row>
    <row r="26" spans="1:19" ht="12.75">
      <c r="A26" s="6" t="s">
        <v>8</v>
      </c>
      <c r="B26" s="47">
        <v>55</v>
      </c>
      <c r="C26" s="47">
        <v>20</v>
      </c>
      <c r="D26" s="47">
        <v>9</v>
      </c>
      <c r="E26" s="47">
        <v>26</v>
      </c>
      <c r="F26" s="47">
        <v>55</v>
      </c>
      <c r="G26" s="47">
        <v>0</v>
      </c>
      <c r="H26" s="47">
        <v>49</v>
      </c>
      <c r="I26" s="47">
        <v>22</v>
      </c>
      <c r="J26" s="47">
        <v>5</v>
      </c>
      <c r="K26" s="47">
        <v>22</v>
      </c>
      <c r="L26" s="47">
        <v>49</v>
      </c>
      <c r="M26" s="47">
        <v>0</v>
      </c>
      <c r="N26" s="73">
        <f t="shared" si="1"/>
        <v>-0.10909090909090909</v>
      </c>
      <c r="O26" s="73">
        <f t="shared" si="2"/>
        <v>0.1</v>
      </c>
      <c r="P26" s="73">
        <f t="shared" si="3"/>
        <v>-0.4444444444444444</v>
      </c>
      <c r="Q26" s="73">
        <f t="shared" si="4"/>
        <v>-0.15384615384615385</v>
      </c>
      <c r="R26" s="73">
        <f t="shared" si="5"/>
        <v>-0.10909090909090909</v>
      </c>
      <c r="S26" s="73" t="str">
        <f t="shared" si="6"/>
        <v>-</v>
      </c>
    </row>
    <row r="27" spans="1:19" ht="12.75">
      <c r="A27" s="6" t="s">
        <v>7</v>
      </c>
      <c r="B27" s="47">
        <v>182</v>
      </c>
      <c r="C27" s="47">
        <v>68</v>
      </c>
      <c r="D27" s="47">
        <v>5</v>
      </c>
      <c r="E27" s="47">
        <v>109</v>
      </c>
      <c r="F27" s="47">
        <v>180</v>
      </c>
      <c r="G27" s="47">
        <v>2</v>
      </c>
      <c r="H27" s="47">
        <v>212</v>
      </c>
      <c r="I27" s="47">
        <v>96</v>
      </c>
      <c r="J27" s="47">
        <v>17</v>
      </c>
      <c r="K27" s="47">
        <v>99</v>
      </c>
      <c r="L27" s="47">
        <v>212</v>
      </c>
      <c r="M27" s="47">
        <v>0</v>
      </c>
      <c r="N27" s="73">
        <f t="shared" si="1"/>
        <v>0.16483516483516483</v>
      </c>
      <c r="O27" s="73">
        <f t="shared" si="2"/>
        <v>0.4117647058823529</v>
      </c>
      <c r="P27" s="73">
        <f t="shared" si="3"/>
        <v>2.4</v>
      </c>
      <c r="Q27" s="73">
        <f t="shared" si="4"/>
        <v>-0.09174311926605505</v>
      </c>
      <c r="R27" s="73">
        <f t="shared" si="5"/>
        <v>0.17777777777777778</v>
      </c>
      <c r="S27" s="73">
        <f t="shared" si="6"/>
        <v>-1</v>
      </c>
    </row>
    <row r="28" spans="1:19" ht="12.75">
      <c r="A28" s="6" t="s">
        <v>6</v>
      </c>
      <c r="B28" s="47">
        <v>21</v>
      </c>
      <c r="C28" s="47">
        <v>9</v>
      </c>
      <c r="D28" s="47">
        <v>5</v>
      </c>
      <c r="E28" s="47">
        <v>7</v>
      </c>
      <c r="F28" s="47">
        <v>21</v>
      </c>
      <c r="G28" s="47">
        <v>0</v>
      </c>
      <c r="H28" s="47">
        <v>27</v>
      </c>
      <c r="I28" s="47">
        <v>9</v>
      </c>
      <c r="J28" s="47">
        <v>8</v>
      </c>
      <c r="K28" s="47">
        <v>10</v>
      </c>
      <c r="L28" s="47">
        <v>27</v>
      </c>
      <c r="M28" s="47">
        <v>0</v>
      </c>
      <c r="N28" s="73">
        <f t="shared" si="1"/>
        <v>0.2857142857142857</v>
      </c>
      <c r="O28" s="73">
        <f t="shared" si="2"/>
        <v>0</v>
      </c>
      <c r="P28" s="73">
        <f t="shared" si="3"/>
        <v>0.6</v>
      </c>
      <c r="Q28" s="73">
        <f t="shared" si="4"/>
        <v>0.42857142857142855</v>
      </c>
      <c r="R28" s="73">
        <f t="shared" si="5"/>
        <v>0.2857142857142857</v>
      </c>
      <c r="S28" s="73" t="str">
        <f t="shared" si="6"/>
        <v>-</v>
      </c>
    </row>
    <row r="29" spans="1:19" ht="12.75">
      <c r="A29" s="4" t="s">
        <v>5</v>
      </c>
      <c r="B29" s="48">
        <v>2998</v>
      </c>
      <c r="C29" s="48">
        <v>1252</v>
      </c>
      <c r="D29" s="48">
        <v>464</v>
      </c>
      <c r="E29" s="48">
        <v>1282</v>
      </c>
      <c r="F29" s="48">
        <v>2986</v>
      </c>
      <c r="G29" s="48">
        <v>9</v>
      </c>
      <c r="H29" s="48">
        <v>3122</v>
      </c>
      <c r="I29" s="48">
        <v>1348</v>
      </c>
      <c r="J29" s="48">
        <v>527</v>
      </c>
      <c r="K29" s="48">
        <v>1247</v>
      </c>
      <c r="L29" s="48">
        <v>3113</v>
      </c>
      <c r="M29" s="48">
        <v>8</v>
      </c>
      <c r="N29" s="74">
        <f t="shared" si="1"/>
        <v>0.04136090727151434</v>
      </c>
      <c r="O29" s="74">
        <f t="shared" si="2"/>
        <v>0.07667731629392971</v>
      </c>
      <c r="P29" s="74">
        <f t="shared" si="3"/>
        <v>0.13577586206896552</v>
      </c>
      <c r="Q29" s="74">
        <f t="shared" si="4"/>
        <v>-0.027301092043681748</v>
      </c>
      <c r="R29" s="74">
        <f t="shared" si="5"/>
        <v>0.04253181513730744</v>
      </c>
      <c r="S29" s="74">
        <f t="shared" si="6"/>
        <v>-0.1111111111111111</v>
      </c>
    </row>
    <row r="33" spans="2:10" ht="12.75" customHeight="1">
      <c r="B33" s="149" t="s">
        <v>96</v>
      </c>
      <c r="C33" s="149"/>
      <c r="D33" s="149"/>
      <c r="E33" s="149"/>
      <c r="F33" s="149"/>
      <c r="G33" s="149"/>
      <c r="H33" s="149"/>
      <c r="I33" s="149"/>
      <c r="J33" s="149"/>
    </row>
    <row r="34" spans="1:10" ht="50.25" customHeight="1">
      <c r="A34" s="104"/>
      <c r="B34" s="133" t="s">
        <v>115</v>
      </c>
      <c r="C34" s="133"/>
      <c r="D34" s="133"/>
      <c r="E34" s="133" t="s">
        <v>114</v>
      </c>
      <c r="F34" s="133"/>
      <c r="G34" s="133"/>
      <c r="H34" s="134" t="s">
        <v>124</v>
      </c>
      <c r="I34" s="133"/>
      <c r="J34" s="133"/>
    </row>
    <row r="35" spans="1:10" ht="38.25">
      <c r="A35" s="106"/>
      <c r="B35" s="43" t="s">
        <v>109</v>
      </c>
      <c r="C35" s="45" t="s">
        <v>97</v>
      </c>
      <c r="D35" s="45" t="s">
        <v>40</v>
      </c>
      <c r="E35" s="43" t="s">
        <v>109</v>
      </c>
      <c r="F35" s="45" t="s">
        <v>97</v>
      </c>
      <c r="G35" s="45" t="s">
        <v>40</v>
      </c>
      <c r="H35" s="43" t="s">
        <v>109</v>
      </c>
      <c r="I35" s="45" t="s">
        <v>97</v>
      </c>
      <c r="J35" s="45" t="s">
        <v>40</v>
      </c>
    </row>
    <row r="36" spans="1:10" ht="12.75">
      <c r="A36" s="6" t="s">
        <v>20</v>
      </c>
      <c r="B36" s="47">
        <v>190</v>
      </c>
      <c r="C36" s="47">
        <v>152</v>
      </c>
      <c r="D36" s="47">
        <v>38</v>
      </c>
      <c r="E36" s="47">
        <v>173</v>
      </c>
      <c r="F36" s="47">
        <v>152</v>
      </c>
      <c r="G36" s="47">
        <v>21</v>
      </c>
      <c r="H36" s="73">
        <f>IF(B36=0,"-",(E36-B36)/B36)</f>
        <v>-0.08947368421052632</v>
      </c>
      <c r="I36" s="73">
        <f>IF(C36=0,"-",(F36-C36)/C36)</f>
        <v>0</v>
      </c>
      <c r="J36" s="73">
        <f>IF(D36=0,"-",(G36-D36)/D36)</f>
        <v>-0.4473684210526316</v>
      </c>
    </row>
    <row r="37" spans="1:10" ht="12.75">
      <c r="A37" s="6" t="s">
        <v>19</v>
      </c>
      <c r="B37" s="47">
        <v>25</v>
      </c>
      <c r="C37" s="47">
        <v>21</v>
      </c>
      <c r="D37" s="47">
        <v>4</v>
      </c>
      <c r="E37" s="47">
        <v>38</v>
      </c>
      <c r="F37" s="47">
        <v>33</v>
      </c>
      <c r="G37" s="47">
        <v>5</v>
      </c>
      <c r="H37" s="73">
        <f aca="true" t="shared" si="7" ref="H37:H53">IF(B37=0,"-",(E37-B37)/B37)</f>
        <v>0.52</v>
      </c>
      <c r="I37" s="73">
        <f aca="true" t="shared" si="8" ref="I37:I53">IF(C37=0,"-",(F37-C37)/C37)</f>
        <v>0.5714285714285714</v>
      </c>
      <c r="J37" s="73">
        <f aca="true" t="shared" si="9" ref="J37:J53">IF(D37=0,"-",(G37-D37)/D37)</f>
        <v>0.25</v>
      </c>
    </row>
    <row r="38" spans="1:10" ht="12.75">
      <c r="A38" s="6" t="s">
        <v>18</v>
      </c>
      <c r="B38" s="47">
        <v>27</v>
      </c>
      <c r="C38" s="47">
        <v>22</v>
      </c>
      <c r="D38" s="47">
        <v>5</v>
      </c>
      <c r="E38" s="47">
        <v>40</v>
      </c>
      <c r="F38" s="47">
        <v>30</v>
      </c>
      <c r="G38" s="47">
        <v>10</v>
      </c>
      <c r="H38" s="73">
        <f t="shared" si="7"/>
        <v>0.48148148148148145</v>
      </c>
      <c r="I38" s="73">
        <f t="shared" si="8"/>
        <v>0.36363636363636365</v>
      </c>
      <c r="J38" s="73">
        <f t="shared" si="9"/>
        <v>1</v>
      </c>
    </row>
    <row r="39" spans="1:10" ht="12.75">
      <c r="A39" s="6" t="s">
        <v>46</v>
      </c>
      <c r="B39" s="47">
        <v>84</v>
      </c>
      <c r="C39" s="47">
        <v>68</v>
      </c>
      <c r="D39" s="47">
        <v>16</v>
      </c>
      <c r="E39" s="47">
        <v>97</v>
      </c>
      <c r="F39" s="47">
        <v>67</v>
      </c>
      <c r="G39" s="47">
        <v>30</v>
      </c>
      <c r="H39" s="73">
        <f t="shared" si="7"/>
        <v>0.15476190476190477</v>
      </c>
      <c r="I39" s="73">
        <f t="shared" si="8"/>
        <v>-0.014705882352941176</v>
      </c>
      <c r="J39" s="73">
        <f t="shared" si="9"/>
        <v>0.875</v>
      </c>
    </row>
    <row r="40" spans="1:10" ht="12.75">
      <c r="A40" s="6" t="s">
        <v>17</v>
      </c>
      <c r="B40" s="47">
        <v>57</v>
      </c>
      <c r="C40" s="47">
        <v>43</v>
      </c>
      <c r="D40" s="47">
        <v>14</v>
      </c>
      <c r="E40" s="47">
        <v>73</v>
      </c>
      <c r="F40" s="47">
        <v>57</v>
      </c>
      <c r="G40" s="47">
        <v>16</v>
      </c>
      <c r="H40" s="73">
        <f t="shared" si="7"/>
        <v>0.2807017543859649</v>
      </c>
      <c r="I40" s="73">
        <f t="shared" si="8"/>
        <v>0.32558139534883723</v>
      </c>
      <c r="J40" s="73">
        <f t="shared" si="9"/>
        <v>0.14285714285714285</v>
      </c>
    </row>
    <row r="41" spans="1:10" ht="12.75">
      <c r="A41" s="6" t="s">
        <v>16</v>
      </c>
      <c r="B41" s="47">
        <v>30</v>
      </c>
      <c r="C41" s="47">
        <v>14</v>
      </c>
      <c r="D41" s="47">
        <v>16</v>
      </c>
      <c r="E41" s="47">
        <v>17</v>
      </c>
      <c r="F41" s="47">
        <v>13</v>
      </c>
      <c r="G41" s="47">
        <v>4</v>
      </c>
      <c r="H41" s="73">
        <f t="shared" si="7"/>
        <v>-0.43333333333333335</v>
      </c>
      <c r="I41" s="73">
        <f t="shared" si="8"/>
        <v>-0.07142857142857142</v>
      </c>
      <c r="J41" s="73">
        <f t="shared" si="9"/>
        <v>-0.75</v>
      </c>
    </row>
    <row r="42" spans="1:10" ht="12.75">
      <c r="A42" s="6" t="s">
        <v>15</v>
      </c>
      <c r="B42" s="47">
        <v>51</v>
      </c>
      <c r="C42" s="47">
        <v>36</v>
      </c>
      <c r="D42" s="47">
        <v>15</v>
      </c>
      <c r="E42" s="47">
        <v>65</v>
      </c>
      <c r="F42" s="47">
        <v>56</v>
      </c>
      <c r="G42" s="47">
        <v>9</v>
      </c>
      <c r="H42" s="73">
        <f t="shared" si="7"/>
        <v>0.27450980392156865</v>
      </c>
      <c r="I42" s="73">
        <f t="shared" si="8"/>
        <v>0.5555555555555556</v>
      </c>
      <c r="J42" s="73">
        <f t="shared" si="9"/>
        <v>-0.4</v>
      </c>
    </row>
    <row r="43" spans="1:10" ht="12.75">
      <c r="A43" s="6" t="s">
        <v>14</v>
      </c>
      <c r="B43" s="47">
        <v>51</v>
      </c>
      <c r="C43" s="47">
        <v>45</v>
      </c>
      <c r="D43" s="47">
        <v>6</v>
      </c>
      <c r="E43" s="47">
        <v>58</v>
      </c>
      <c r="F43" s="47">
        <v>53</v>
      </c>
      <c r="G43" s="47">
        <v>5</v>
      </c>
      <c r="H43" s="73">
        <f t="shared" si="7"/>
        <v>0.13725490196078433</v>
      </c>
      <c r="I43" s="73">
        <f t="shared" si="8"/>
        <v>0.17777777777777778</v>
      </c>
      <c r="J43" s="73">
        <f t="shared" si="9"/>
        <v>-0.16666666666666666</v>
      </c>
    </row>
    <row r="44" spans="1:10" ht="12.75">
      <c r="A44" s="6" t="s">
        <v>13</v>
      </c>
      <c r="B44" s="47">
        <v>205</v>
      </c>
      <c r="C44" s="47">
        <v>131</v>
      </c>
      <c r="D44" s="47">
        <v>74</v>
      </c>
      <c r="E44" s="47">
        <v>247</v>
      </c>
      <c r="F44" s="47">
        <v>168</v>
      </c>
      <c r="G44" s="47">
        <v>79</v>
      </c>
      <c r="H44" s="73">
        <f t="shared" si="7"/>
        <v>0.2048780487804878</v>
      </c>
      <c r="I44" s="73">
        <f t="shared" si="8"/>
        <v>0.2824427480916031</v>
      </c>
      <c r="J44" s="73">
        <f t="shared" si="9"/>
        <v>0.06756756756756757</v>
      </c>
    </row>
    <row r="45" spans="1:10" ht="12.75">
      <c r="A45" s="6" t="s">
        <v>47</v>
      </c>
      <c r="B45" s="47">
        <v>114</v>
      </c>
      <c r="C45" s="47">
        <v>93</v>
      </c>
      <c r="D45" s="47">
        <v>21</v>
      </c>
      <c r="E45" s="47">
        <v>122</v>
      </c>
      <c r="F45" s="47">
        <v>103</v>
      </c>
      <c r="G45" s="47">
        <v>19</v>
      </c>
      <c r="H45" s="73">
        <f t="shared" si="7"/>
        <v>0.07017543859649122</v>
      </c>
      <c r="I45" s="73">
        <f t="shared" si="8"/>
        <v>0.10752688172043011</v>
      </c>
      <c r="J45" s="73">
        <f t="shared" si="9"/>
        <v>-0.09523809523809523</v>
      </c>
    </row>
    <row r="46" spans="1:10" ht="12.75">
      <c r="A46" s="6" t="s">
        <v>12</v>
      </c>
      <c r="B46" s="47">
        <v>34</v>
      </c>
      <c r="C46" s="47">
        <v>25</v>
      </c>
      <c r="D46" s="47">
        <v>9</v>
      </c>
      <c r="E46" s="47">
        <v>31</v>
      </c>
      <c r="F46" s="47">
        <v>29</v>
      </c>
      <c r="G46" s="47">
        <v>2</v>
      </c>
      <c r="H46" s="73">
        <f t="shared" si="7"/>
        <v>-0.08823529411764706</v>
      </c>
      <c r="I46" s="73">
        <f t="shared" si="8"/>
        <v>0.16</v>
      </c>
      <c r="J46" s="73">
        <f t="shared" si="9"/>
        <v>-0.7777777777777778</v>
      </c>
    </row>
    <row r="47" spans="1:10" ht="12.75">
      <c r="A47" s="6" t="s">
        <v>11</v>
      </c>
      <c r="B47" s="47">
        <v>94</v>
      </c>
      <c r="C47" s="47">
        <v>57</v>
      </c>
      <c r="D47" s="47">
        <v>37</v>
      </c>
      <c r="E47" s="47">
        <v>66</v>
      </c>
      <c r="F47" s="47">
        <v>45</v>
      </c>
      <c r="G47" s="47">
        <v>21</v>
      </c>
      <c r="H47" s="73">
        <f t="shared" si="7"/>
        <v>-0.2978723404255319</v>
      </c>
      <c r="I47" s="73">
        <f t="shared" si="8"/>
        <v>-0.21052631578947367</v>
      </c>
      <c r="J47" s="73">
        <f t="shared" si="9"/>
        <v>-0.43243243243243246</v>
      </c>
    </row>
    <row r="48" spans="1:10" ht="12.75">
      <c r="A48" s="6" t="s">
        <v>10</v>
      </c>
      <c r="B48" s="47">
        <v>131</v>
      </c>
      <c r="C48" s="47">
        <v>94</v>
      </c>
      <c r="D48" s="47">
        <v>37</v>
      </c>
      <c r="E48" s="47">
        <v>148</v>
      </c>
      <c r="F48" s="47">
        <v>110</v>
      </c>
      <c r="G48" s="47">
        <v>38</v>
      </c>
      <c r="H48" s="73">
        <f t="shared" si="7"/>
        <v>0.1297709923664122</v>
      </c>
      <c r="I48" s="73">
        <f t="shared" si="8"/>
        <v>0.1702127659574468</v>
      </c>
      <c r="J48" s="73">
        <f t="shared" si="9"/>
        <v>0.02702702702702703</v>
      </c>
    </row>
    <row r="49" spans="1:10" ht="12.75">
      <c r="A49" s="6" t="s">
        <v>9</v>
      </c>
      <c r="B49" s="47">
        <v>62</v>
      </c>
      <c r="C49" s="47">
        <v>51</v>
      </c>
      <c r="D49" s="47">
        <v>11</v>
      </c>
      <c r="E49" s="47">
        <v>49</v>
      </c>
      <c r="F49" s="47">
        <v>44</v>
      </c>
      <c r="G49" s="47">
        <v>5</v>
      </c>
      <c r="H49" s="73">
        <f t="shared" si="7"/>
        <v>-0.20967741935483872</v>
      </c>
      <c r="I49" s="73">
        <f t="shared" si="8"/>
        <v>-0.13725490196078433</v>
      </c>
      <c r="J49" s="73">
        <f t="shared" si="9"/>
        <v>-0.5454545454545454</v>
      </c>
    </row>
    <row r="50" spans="1:10" ht="12.75">
      <c r="A50" s="6" t="s">
        <v>8</v>
      </c>
      <c r="B50" s="47">
        <v>20</v>
      </c>
      <c r="C50" s="47">
        <v>12</v>
      </c>
      <c r="D50" s="47">
        <v>8</v>
      </c>
      <c r="E50" s="47">
        <v>22</v>
      </c>
      <c r="F50" s="47">
        <v>21</v>
      </c>
      <c r="G50" s="47">
        <v>1</v>
      </c>
      <c r="H50" s="73">
        <f t="shared" si="7"/>
        <v>0.1</v>
      </c>
      <c r="I50" s="73">
        <f t="shared" si="8"/>
        <v>0.75</v>
      </c>
      <c r="J50" s="73">
        <f t="shared" si="9"/>
        <v>-0.875</v>
      </c>
    </row>
    <row r="51" spans="1:10" ht="12.75">
      <c r="A51" s="6" t="s">
        <v>7</v>
      </c>
      <c r="B51" s="47">
        <v>68</v>
      </c>
      <c r="C51" s="47">
        <v>35</v>
      </c>
      <c r="D51" s="47">
        <v>33</v>
      </c>
      <c r="E51" s="47">
        <v>96</v>
      </c>
      <c r="F51" s="47">
        <v>58</v>
      </c>
      <c r="G51" s="47">
        <v>38</v>
      </c>
      <c r="H51" s="73">
        <f t="shared" si="7"/>
        <v>0.4117647058823529</v>
      </c>
      <c r="I51" s="73">
        <f t="shared" si="8"/>
        <v>0.6571428571428571</v>
      </c>
      <c r="J51" s="73">
        <f t="shared" si="9"/>
        <v>0.15151515151515152</v>
      </c>
    </row>
    <row r="52" spans="1:10" ht="12.75">
      <c r="A52" s="6" t="s">
        <v>6</v>
      </c>
      <c r="B52" s="47">
        <v>9</v>
      </c>
      <c r="C52" s="47">
        <v>7</v>
      </c>
      <c r="D52" s="47">
        <v>2</v>
      </c>
      <c r="E52" s="47">
        <v>9</v>
      </c>
      <c r="F52" s="47">
        <v>8</v>
      </c>
      <c r="G52" s="47">
        <v>1</v>
      </c>
      <c r="H52" s="73">
        <f t="shared" si="7"/>
        <v>0</v>
      </c>
      <c r="I52" s="73">
        <f t="shared" si="8"/>
        <v>0.14285714285714285</v>
      </c>
      <c r="J52" s="73">
        <f t="shared" si="9"/>
        <v>-0.5</v>
      </c>
    </row>
    <row r="53" spans="1:10" ht="12.75">
      <c r="A53" s="4" t="s">
        <v>5</v>
      </c>
      <c r="B53" s="48">
        <v>1252</v>
      </c>
      <c r="C53" s="48">
        <v>906</v>
      </c>
      <c r="D53" s="48">
        <v>346</v>
      </c>
      <c r="E53" s="48">
        <v>1351</v>
      </c>
      <c r="F53" s="48">
        <v>1047</v>
      </c>
      <c r="G53" s="48">
        <v>304</v>
      </c>
      <c r="H53" s="74">
        <f t="shared" si="7"/>
        <v>0.07907348242811502</v>
      </c>
      <c r="I53" s="74">
        <f t="shared" si="8"/>
        <v>0.15562913907284767</v>
      </c>
      <c r="J53" s="74">
        <f t="shared" si="9"/>
        <v>-0.12138728323699421</v>
      </c>
    </row>
  </sheetData>
  <sheetProtection/>
  <mergeCells count="25">
    <mergeCell ref="B8:S8"/>
    <mergeCell ref="B9:G9"/>
    <mergeCell ref="A9:A11"/>
    <mergeCell ref="M10:M11"/>
    <mergeCell ref="I10:J10"/>
    <mergeCell ref="G10:G11"/>
    <mergeCell ref="A2:A4"/>
    <mergeCell ref="A7:C7"/>
    <mergeCell ref="C10:D10"/>
    <mergeCell ref="G2:H2"/>
    <mergeCell ref="B34:D34"/>
    <mergeCell ref="E34:G34"/>
    <mergeCell ref="H34:J34"/>
    <mergeCell ref="A34:A35"/>
    <mergeCell ref="B33:J33"/>
    <mergeCell ref="N9:S9"/>
    <mergeCell ref="L10:L11"/>
    <mergeCell ref="Q10:Q11"/>
    <mergeCell ref="R10:R11"/>
    <mergeCell ref="S10:S11"/>
    <mergeCell ref="E10:E11"/>
    <mergeCell ref="K10:K11"/>
    <mergeCell ref="O10:P10"/>
    <mergeCell ref="H9:M9"/>
    <mergeCell ref="F10:F11"/>
  </mergeCells>
  <hyperlinks>
    <hyperlink ref="G2:H2" location="Indice!A1" display="Volver a Inicio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Ildefonso Villán Criado</dc:creator>
  <cp:keywords/>
  <dc:description/>
  <cp:lastModifiedBy>Gregorio Manuel Otero Cuevas</cp:lastModifiedBy>
  <cp:lastPrinted>2017-11-30T12:20:37Z</cp:lastPrinted>
  <dcterms:created xsi:type="dcterms:W3CDTF">2016-12-14T11:28:43Z</dcterms:created>
  <dcterms:modified xsi:type="dcterms:W3CDTF">2018-06-04T11:03:04Z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